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Z:\Administrativa\2-Plan Anual de Adquisiciones PAA\2024 PAE\4 Informes Gestión PAE 2024\Publicación Web\Trim 3 2024\"/>
    </mc:Choice>
  </mc:AlternateContent>
  <xr:revisionPtr revIDLastSave="0" documentId="13_ncr:1_{69D8A6B3-8648-43A3-A4F6-7DA88B2B9AD8}" xr6:coauthVersionLast="47" xr6:coauthVersionMax="47" xr10:uidLastSave="{00000000-0000-0000-0000-000000000000}"/>
  <bookViews>
    <workbookView xWindow="-120" yWindow="-120" windowWidth="29040" windowHeight="15840" activeTab="2" xr2:uid="{00000000-000D-0000-FFFF-FFFF00000000}"/>
  </bookViews>
  <sheets>
    <sheet name="Informe Trim 1" sheetId="4" r:id="rId1"/>
    <sheet name="Informe Trim 2" sheetId="7" r:id="rId2"/>
    <sheet name="Informe Trim 3" sheetId="8" r:id="rId3"/>
    <sheet name="Detalle" sheetId="6" r:id="rId4"/>
  </sheets>
  <definedNames>
    <definedName name="_xlnm.Print_Area" localSheetId="3">Detalle!$A$1:$J$23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8" i="8" l="1"/>
  <c r="C28" i="8"/>
  <c r="E67" i="6" l="1"/>
  <c r="G67" i="6"/>
  <c r="G45" i="6"/>
  <c r="H67" i="6"/>
  <c r="J67" i="6" s="1"/>
  <c r="F67" i="6"/>
  <c r="I67" i="6" s="1"/>
  <c r="J66" i="6"/>
  <c r="I66" i="6"/>
  <c r="J65" i="6"/>
  <c r="I65" i="6"/>
  <c r="J64" i="6"/>
  <c r="I64" i="6"/>
  <c r="J63" i="6"/>
  <c r="I63" i="6"/>
  <c r="J62" i="6"/>
  <c r="I62" i="6"/>
  <c r="J61" i="6"/>
  <c r="I61" i="6"/>
  <c r="J60" i="6"/>
  <c r="I60" i="6"/>
  <c r="J59" i="6"/>
  <c r="I59" i="6"/>
  <c r="J58" i="6"/>
  <c r="I58" i="6"/>
  <c r="J57" i="6"/>
  <c r="I57" i="6"/>
  <c r="J56" i="6"/>
  <c r="I56" i="6"/>
  <c r="J55" i="6"/>
  <c r="I55" i="6"/>
  <c r="J54" i="6"/>
  <c r="I54" i="6"/>
  <c r="J53" i="6"/>
  <c r="I53" i="6"/>
  <c r="J52" i="6"/>
  <c r="I52" i="6"/>
  <c r="K23" i="8"/>
  <c r="M23" i="8" s="1"/>
  <c r="N28" i="8" s="1"/>
  <c r="F76" i="8" s="1"/>
  <c r="J23" i="8"/>
  <c r="M22" i="8" s="1"/>
  <c r="D23" i="8"/>
  <c r="F23" i="8" s="1"/>
  <c r="C23" i="8"/>
  <c r="F22" i="8" s="1"/>
  <c r="L22" i="8"/>
  <c r="E22" i="8"/>
  <c r="L21" i="8"/>
  <c r="E21" i="8"/>
  <c r="L20" i="8"/>
  <c r="F70" i="8" s="1"/>
  <c r="E20" i="8"/>
  <c r="F68" i="8" s="1"/>
  <c r="L19" i="8"/>
  <c r="E19" i="8"/>
  <c r="M9" i="8"/>
  <c r="M10" i="8" s="1"/>
  <c r="L9" i="8"/>
  <c r="L10" i="8" s="1"/>
  <c r="K9" i="8"/>
  <c r="K10" i="8" s="1"/>
  <c r="J9" i="8"/>
  <c r="J10" i="8" s="1"/>
  <c r="E8" i="8"/>
  <c r="F70" i="7"/>
  <c r="K28" i="7"/>
  <c r="C28" i="7"/>
  <c r="E8" i="7"/>
  <c r="J44" i="6"/>
  <c r="I44" i="6"/>
  <c r="J43" i="6"/>
  <c r="I43" i="6"/>
  <c r="J42" i="6"/>
  <c r="I42" i="6"/>
  <c r="J41" i="6"/>
  <c r="I41" i="6"/>
  <c r="J39" i="6"/>
  <c r="I39" i="6"/>
  <c r="J38" i="6"/>
  <c r="I38" i="6"/>
  <c r="J37" i="6"/>
  <c r="I37" i="6"/>
  <c r="J36" i="6"/>
  <c r="I36" i="6"/>
  <c r="J35" i="6"/>
  <c r="I35" i="6"/>
  <c r="J34" i="6"/>
  <c r="I34" i="6"/>
  <c r="J33" i="6"/>
  <c r="I33" i="6"/>
  <c r="J32" i="6"/>
  <c r="I32" i="6"/>
  <c r="J31" i="6"/>
  <c r="I31" i="6"/>
  <c r="J30" i="6"/>
  <c r="I30" i="6"/>
  <c r="H45" i="6"/>
  <c r="F45" i="6"/>
  <c r="J40" i="6"/>
  <c r="I40" i="6"/>
  <c r="F74" i="8" l="1"/>
  <c r="F28" i="8"/>
  <c r="N9" i="8"/>
  <c r="N10" i="8" s="1"/>
  <c r="M19" i="8"/>
  <c r="M20" i="8"/>
  <c r="M21" i="8"/>
  <c r="F19" i="8"/>
  <c r="F20" i="8"/>
  <c r="F21" i="8"/>
  <c r="I45" i="6"/>
  <c r="F23" i="6"/>
  <c r="J45" i="6"/>
  <c r="G5" i="6"/>
  <c r="G26" i="6"/>
  <c r="K23" i="7" l="1"/>
  <c r="M23" i="7" s="1"/>
  <c r="N28" i="7" s="1"/>
  <c r="F76" i="7" s="1"/>
  <c r="J23" i="7"/>
  <c r="M22" i="7" s="1"/>
  <c r="D23" i="7"/>
  <c r="C23" i="7"/>
  <c r="F22" i="7" s="1"/>
  <c r="L22" i="7"/>
  <c r="E22" i="7"/>
  <c r="M21" i="7"/>
  <c r="L21" i="7"/>
  <c r="E21" i="7"/>
  <c r="L20" i="7"/>
  <c r="E20" i="7"/>
  <c r="M19" i="7"/>
  <c r="L19" i="7"/>
  <c r="E19" i="7"/>
  <c r="F68" i="7" s="1"/>
  <c r="M9" i="7"/>
  <c r="L9" i="7"/>
  <c r="L10" i="7" s="1"/>
  <c r="K9" i="7"/>
  <c r="K10" i="7" s="1"/>
  <c r="J9" i="7"/>
  <c r="J10" i="7" s="1"/>
  <c r="M10" i="7"/>
  <c r="J9" i="4"/>
  <c r="M9" i="4"/>
  <c r="M10" i="4" s="1"/>
  <c r="L9" i="4"/>
  <c r="K9" i="4"/>
  <c r="N9" i="4" s="1"/>
  <c r="M8" i="4"/>
  <c r="L8" i="4"/>
  <c r="K8" i="4"/>
  <c r="J8" i="4"/>
  <c r="N8" i="4" s="1"/>
  <c r="E23" i="6"/>
  <c r="J23" i="6"/>
  <c r="I23" i="6"/>
  <c r="J22" i="6"/>
  <c r="I22" i="6"/>
  <c r="J21" i="6"/>
  <c r="I21" i="6"/>
  <c r="J20" i="6"/>
  <c r="I20" i="6"/>
  <c r="J19" i="6"/>
  <c r="I19" i="6"/>
  <c r="J18" i="6"/>
  <c r="I18" i="6"/>
  <c r="J17" i="6"/>
  <c r="I17" i="6"/>
  <c r="J16" i="6"/>
  <c r="I16" i="6"/>
  <c r="J15" i="6"/>
  <c r="I15" i="6"/>
  <c r="J14" i="6"/>
  <c r="I14" i="6"/>
  <c r="J13" i="6"/>
  <c r="I13" i="6"/>
  <c r="J12" i="6"/>
  <c r="I12" i="6"/>
  <c r="J11" i="6"/>
  <c r="I11" i="6"/>
  <c r="J10" i="6"/>
  <c r="I10" i="6"/>
  <c r="J9" i="6"/>
  <c r="I9" i="6"/>
  <c r="E22" i="4"/>
  <c r="E19" i="4"/>
  <c r="C28" i="4" s="1"/>
  <c r="F68" i="4" s="1"/>
  <c r="K23" i="4"/>
  <c r="E20" i="4"/>
  <c r="E21" i="4"/>
  <c r="F23" i="7" l="1"/>
  <c r="F74" i="7" s="1"/>
  <c r="F21" i="7"/>
  <c r="F19" i="7"/>
  <c r="M20" i="7"/>
  <c r="N9" i="7"/>
  <c r="N10" i="7" s="1"/>
  <c r="F20" i="7"/>
  <c r="L10" i="4"/>
  <c r="N10" i="4"/>
  <c r="K10" i="4"/>
  <c r="J10" i="4"/>
  <c r="D23" i="4"/>
  <c r="C23" i="4"/>
  <c r="F19" i="4" s="1"/>
  <c r="L21" i="4"/>
  <c r="L19" i="4"/>
  <c r="K28" i="4" s="1"/>
  <c r="F70" i="4" s="1"/>
  <c r="F28" i="7" l="1"/>
  <c r="F20" i="4"/>
  <c r="F21" i="4"/>
  <c r="F22" i="4"/>
  <c r="F23" i="4"/>
  <c r="F74" i="4" l="1"/>
  <c r="F28" i="4" l="1"/>
  <c r="L20" i="4" l="1"/>
  <c r="L22" i="4" l="1"/>
  <c r="J23" i="4"/>
  <c r="E8" i="4" s="1"/>
  <c r="M20" i="4" l="1"/>
  <c r="M21" i="4"/>
  <c r="M23" i="4"/>
  <c r="N28" i="4" s="1"/>
  <c r="F76" i="4" s="1"/>
  <c r="M22" i="4"/>
  <c r="M19" i="4"/>
</calcChain>
</file>

<file path=xl/sharedStrings.xml><?xml version="1.0" encoding="utf-8"?>
<sst xmlns="http://schemas.openxmlformats.org/spreadsheetml/2006/main" count="457" uniqueCount="115">
  <si>
    <t>Trimestral</t>
  </si>
  <si>
    <t xml:space="preserve"> Fecha de Corte:</t>
  </si>
  <si>
    <t>SECRETARÍA GENERAL - SUBDIRECCIÓN ADMINISTRATIVA Y FINANCIERA</t>
  </si>
  <si>
    <t>AÑO</t>
  </si>
  <si>
    <t>TRIMESTRE</t>
  </si>
  <si>
    <t>I</t>
  </si>
  <si>
    <t>II</t>
  </si>
  <si>
    <t>III</t>
  </si>
  <si>
    <t>IV</t>
  </si>
  <si>
    <t>Trim.</t>
  </si>
  <si>
    <t>% Avance Acumulado</t>
  </si>
  <si>
    <t># Contratos Suscritos</t>
  </si>
  <si>
    <t>(Nota 1)</t>
  </si>
  <si>
    <t>Notas</t>
  </si>
  <si>
    <t>https://www.colombiacompra.gov.co/proveedores/beneficios-del-secop-ii-para-proveedores/consultas</t>
  </si>
  <si>
    <t>Fuentes:</t>
  </si>
  <si>
    <t>Grupo de Gestión Contractual</t>
  </si>
  <si>
    <t>Fecha Informe</t>
  </si>
  <si>
    <t># Contratos Programados</t>
  </si>
  <si>
    <t xml:space="preserve">Comprometido y en ejecución </t>
  </si>
  <si>
    <t>Recursos PAE</t>
  </si>
  <si>
    <t>A la fecha de corte, el Plan de Abastecimiento Estratégico (PAE) del Ministerio de Minas y Energía para el año en curso cuenta con un presupuesto ajustado para suplir las necesidades que demanda el cumplimiento de las metas institucionales, bajo los lineamientos del gobierno nacional.</t>
  </si>
  <si>
    <t>Total</t>
  </si>
  <si>
    <t>Cumplimiento % Trimestre</t>
  </si>
  <si>
    <t>GESTIÓN CONTRACTUAL PAE</t>
  </si>
  <si>
    <t>Conclusiones.</t>
  </si>
  <si>
    <t>Evaluación</t>
  </si>
  <si>
    <t>Acción de Mejora</t>
  </si>
  <si>
    <t>No</t>
  </si>
  <si>
    <t>Mantener Planificación  y Procedimiento PAE</t>
  </si>
  <si>
    <t>Buena</t>
  </si>
  <si>
    <t>Si</t>
  </si>
  <si>
    <t>Información del periodo. Análisis y Seguimiento.</t>
  </si>
  <si>
    <t>Indicador Cumplimiento (%)
y Satisfacción Cliente.</t>
  </si>
  <si>
    <t>CUMPLIMIENTO</t>
  </si>
  <si>
    <t>RECURSOS COMPROMETIDOS</t>
  </si>
  <si>
    <t>1. En cada trimestre se coloca el valor total de la vigencia del Plan de Abastecimiento Estratégico PAE. Se debe tener en cuenta que tanto los recursos asignados al PAE, como las programaciones para su ejecución, son susceptibles de actualizaciones durante su vigencia, a cambios y a ajustes por aplazamientos presupuestales o reprogramación de las necesidades de la entidad, y de acuerdo con las directrices del gobierno, por lo que pueden variar los resultados de los indicadores dados en porcentaje (%) en cada periodo.</t>
  </si>
  <si>
    <t>Recursos Presupuestados</t>
  </si>
  <si>
    <t>(Nota 2)</t>
  </si>
  <si>
    <t>Indicador de Recursos Comprometidos =</t>
  </si>
  <si>
    <t>Indicador de Cumplimiento =</t>
  </si>
  <si>
    <t>RECURSOS PAE ($)</t>
  </si>
  <si>
    <t>Menor a 70%</t>
  </si>
  <si>
    <t>Entre 81% y 90%</t>
  </si>
  <si>
    <t>Entre 71% y 80%</t>
  </si>
  <si>
    <t>Entre 91% y 99%</t>
  </si>
  <si>
    <t>Baja</t>
  </si>
  <si>
    <t>Alta</t>
  </si>
  <si>
    <t>Observaciones y Recomendaciones.</t>
  </si>
  <si>
    <t>ANUALIDAD</t>
  </si>
  <si>
    <t>* Se evalúa al final del ciclo.</t>
  </si>
  <si>
    <t>Revisar y/o Reformular PAE</t>
  </si>
  <si>
    <t>PLAN DE ABASTECIMIENTO ESTRATÉGICO</t>
  </si>
  <si>
    <t>INFORME DE SEGUIMIENTO</t>
  </si>
  <si>
    <t>GESTIÓN DE CONTRATOS</t>
  </si>
  <si>
    <t>Excelente</t>
  </si>
  <si>
    <t>Regular</t>
  </si>
  <si>
    <t>Periodicidad:</t>
  </si>
  <si>
    <t>1. Sistema de Gestión de Recursos Físicos y Contratación Neón del MME.</t>
  </si>
  <si>
    <t>PRESUPUESTO</t>
  </si>
  <si>
    <t>COMPROMISOS</t>
  </si>
  <si>
    <t>EJECUCIÓN</t>
  </si>
  <si>
    <t>Les invitamos a consultar las actualizaciones en nuestro portal web y en el portal de Colombia Compra Eficiente, donde también podrá consultar los procesos de contratación:</t>
  </si>
  <si>
    <t>https://www.minenergia.gov.co/es/ministerio/gesti%C3%B3n/contrataci%C3%B3n/</t>
  </si>
  <si>
    <t>2. PAE en SECOP / PAA publicado en Colombia Compra Eficiente.</t>
  </si>
  <si>
    <t>DEPENDENCIA</t>
  </si>
  <si>
    <t>Valor Contratos</t>
  </si>
  <si>
    <t>11-OFICINA DE ASUNTOS AMBIENTALES Y SOCIALES</t>
  </si>
  <si>
    <t>12-OFICINA DE ASUNTOS REGULATORIOS Y EMPRESARIALES</t>
  </si>
  <si>
    <t>13-OFICINA ASESORA JURIDICA</t>
  </si>
  <si>
    <t>14-OFICINA DE PLANEACION Y GESTION INTERNACIONAL</t>
  </si>
  <si>
    <t>31-DIRECCION DE HIDROCARBUROS</t>
  </si>
  <si>
    <t>21-DIRECCION DE MINERIA EMPRESARIAL</t>
  </si>
  <si>
    <t>2200-DIRECCIÓN DE FORMALIZACIÓN MINERA</t>
  </si>
  <si>
    <t>2-DESPACHO VICEMINISTRO MINAS</t>
  </si>
  <si>
    <t>4002-GRUPO DE TECNOLOGÍAS DE LA INFORMACIÓN Y LAS COMUNICACIONES - TICS</t>
  </si>
  <si>
    <t>4005-GRUPO DE RELACIONAMIENTO CON EL CIUDADANO Y GESTIÓN DE LA INFORMACIÓN</t>
  </si>
  <si>
    <t>4011-GRUPO DE GESTIÓN ADMINISTRATIVA</t>
  </si>
  <si>
    <t>Total general</t>
  </si>
  <si>
    <t>($) Acumulado</t>
  </si>
  <si>
    <t>Detalle Trimestre 1</t>
  </si>
  <si>
    <t>Acumulado</t>
  </si>
  <si>
    <t>MEDICIÓN SUGERIDA</t>
  </si>
  <si>
    <t>Al final del ciclo</t>
  </si>
  <si>
    <r>
      <rPr>
        <b/>
        <u/>
        <sz val="11"/>
        <color theme="1"/>
        <rFont val="Arial"/>
        <family val="2"/>
      </rPr>
      <t>TRIMESTRE I:</t>
    </r>
    <r>
      <rPr>
        <sz val="11"/>
        <color theme="1"/>
        <rFont val="Arial"/>
        <family val="2"/>
      </rPr>
      <t xml:space="preserve"> Ejecución sobre los recursos asignados en el periodo, lo que se encuentra dentro de los siguientes límites de gestión:</t>
    </r>
  </si>
  <si>
    <r>
      <rPr>
        <b/>
        <u/>
        <sz val="11"/>
        <color theme="1"/>
        <rFont val="Arial"/>
        <family val="2"/>
      </rPr>
      <t>ACUMULADO:</t>
    </r>
    <r>
      <rPr>
        <b/>
        <sz val="11"/>
        <color theme="1"/>
        <rFont val="Arial"/>
        <family val="2"/>
      </rPr>
      <t xml:space="preserve"> </t>
    </r>
    <r>
      <rPr>
        <sz val="11"/>
        <color theme="1"/>
        <rFont val="Arial"/>
        <family val="2"/>
      </rPr>
      <t>Para la ANUALIDAD total de ejecución sobre los recursos asignados para la vigencia, lo que se encuentra dentro de los siguientes límites de gestión:</t>
    </r>
  </si>
  <si>
    <t>v18 PAE SECOP</t>
  </si>
  <si>
    <r>
      <t xml:space="preserve">Durante el primer trimestre del año, se comprometieron recursos por valor de </t>
    </r>
    <r>
      <rPr>
        <sz val="11"/>
        <rFont val="Arial"/>
        <family val="2"/>
      </rPr>
      <t>$67.109</t>
    </r>
    <r>
      <rPr>
        <sz val="11"/>
        <color theme="1"/>
        <rFont val="Arial"/>
        <family val="2"/>
      </rPr>
      <t xml:space="preserve"> millones de pesos con la suscripción de 628 contratos.</t>
    </r>
  </si>
  <si>
    <r>
      <t xml:space="preserve">Hasta el primer trimestre del año, se comprometieron recursos dentro de este plan con la suscripción de 628 contratos por valor </t>
    </r>
    <r>
      <rPr>
        <sz val="11"/>
        <rFont val="Arial"/>
        <family val="2"/>
      </rPr>
      <t xml:space="preserve">de $67.109 </t>
    </r>
    <r>
      <rPr>
        <sz val="11"/>
        <color theme="1"/>
        <rFont val="Arial"/>
        <family val="2"/>
      </rPr>
      <t>millones de pesos, lo que representó un 17% de la ejecución de los recursos de los proyectos en el trimestre y 13% acumulado en los retos asumidos por esta cartera mediante contratación pública.
Durante el último trimestre se genera una mayor gestión de recursos especialmente en las contribuciones para la ampliación de la cobertura de las matrices energéticas, beneficiando a más ciudadanos progresivamente.</t>
    </r>
  </si>
  <si>
    <t>2. Ver Plan Anual de Adquisiciones 2024 en https://www.minenergia.gov.co/es/ministerio/gesti%C3%B3n/contrataci%C3%B3n/ (clic aquí), donde encontrará los reportes de contratos mes a mes.</t>
  </si>
  <si>
    <t xml:space="preserve">103-GRUPO DE REGALIAS </t>
  </si>
  <si>
    <t>32-DIRECCIÓN DE ENERGÍA ELÉCTRICA</t>
  </si>
  <si>
    <t>4-SECRETARIA GENERAL</t>
  </si>
  <si>
    <t>Contratos Estimados</t>
  </si>
  <si>
    <t>Contratos Suscritos</t>
  </si>
  <si>
    <t>Valor total estimado</t>
  </si>
  <si>
    <t>Avance Contratos Periodo %</t>
  </si>
  <si>
    <t>Avance Recursos Periodo %</t>
  </si>
  <si>
    <t>Trimestre</t>
  </si>
  <si>
    <t>Valor estimado</t>
  </si>
  <si>
    <t>Vigencia</t>
  </si>
  <si>
    <t>AÑO 2024</t>
  </si>
  <si>
    <t>Con los datos del resultado del TRIMESTRE I, se observa una baja gestión en la contratación según la misma programación de las áreas y regular ejecución de compromisos de los recursos con las áreas ejecutoras dentro de la programación del PAE, materializando la gestión en regular cumplimiento dentro de los términos estimados. Durante este periodo se presenta una coyuntura y contingencia por los nuevos el volumen de trámites con personas naturales, además de la deficiente planificación sobre los lineamientos de la priorización de las necesidades, generando los primeros contratos de prestación de servicios profesionales y de apoyo a la gestión donde se indica a las áreas previamente mediante socialización y circular la debida planificación.
Se observa una anticipación en la suscripción de a 14 prestaciones de servicios profesionales y de apoyo a la gestión que estaban programados para el 2° trimestre y 1 contrato que corresponden mantenimiento de ascensores del 3er trimestre. 
Se recomienda a las áreas mejorar su planificación bajo ese mismo principio de la contratación, por cuanto no todas las necesidades son prioritarias para el desarrollo gradual de los proyectos.
La Evaluación del ACUMULADO para el TRIMESTRE I permite observar el avance de la gestión y de cumplimiento en la vigencia.</t>
  </si>
  <si>
    <t>Detalle Trimestre 2</t>
  </si>
  <si>
    <t>1-DESPACHO MINISTRO</t>
  </si>
  <si>
    <r>
      <t xml:space="preserve">Durante el segundo trimestre del año, se comprometieron recursos por valor de </t>
    </r>
    <r>
      <rPr>
        <sz val="11"/>
        <rFont val="Arial"/>
        <family val="2"/>
      </rPr>
      <t>$47.299</t>
    </r>
    <r>
      <rPr>
        <sz val="11"/>
        <color theme="1"/>
        <rFont val="Arial"/>
        <family val="2"/>
      </rPr>
      <t xml:space="preserve"> millones de pesos con la suscripción de 241 contratos.</t>
    </r>
  </si>
  <si>
    <r>
      <t xml:space="preserve">Hasta el segundo trimestre del año, se comprometieron recursos dentro de este plan con la suscripción de 869 contratos por valor </t>
    </r>
    <r>
      <rPr>
        <sz val="11"/>
        <rFont val="Arial"/>
        <family val="2"/>
      </rPr>
      <t xml:space="preserve">de $118.261 </t>
    </r>
    <r>
      <rPr>
        <sz val="11"/>
        <color theme="1"/>
        <rFont val="Arial"/>
        <family val="2"/>
      </rPr>
      <t>millones de pesos, lo que representa un 43% de la ejecución de los recursos de los proyectos en el trimestre y el 23% acumulado en los retos asumidos por esta cartera mediante contratación pública.
Durante el último trimestre se genera una mayor gestión de recursos especialmente en las contribuciones para la ampliación de la cobertura de las matrices energéticas, beneficiando a más ciudadanos progresivamente.</t>
    </r>
  </si>
  <si>
    <t>Con los datos del resultado del TRIMESTRE II, se observa una baja gestión en la contratación según la misma programación de las áreas y baja ejecución de compromisos de los recursos con las áreas ejecutoras dentro de la programación del PAE, materializando la gestión en bajo cumplimiento dentro de los parámetros estimados. Durante este periodo se presenta una coyuntura y contingencia por el volumen de trámites con personas naturales, además de la deficiente planificación sobre los lineamientos de la priorización de las necesidades, generando los primeros contratos de prestación de servicios profesionales y de apoyo a la gestión donde se indica a las áreas previamente mediante socialización y circular la debida planificación.
Se observa una anticipación en la suscripción de a 14 prestaciones de servicios profesionales y de apoyo a la gestión que estaban programados para el 2° trimestre y 1 contrato que corresponden mantenimiento de ascensores del 3er trimestre. 
Se recomienda a las áreas mejorar su planificación bajo ese mismo principio de la contratación, por cuanto no todas las necesidades son prioritarias para el desarrollo gradual de los proyectos.
La Evaluación del ACUMULADO para el TRIMESTRE II permite observar el avance de la gestión y de cumplimiento en la vigencia.</t>
  </si>
  <si>
    <t>v86 PAE SECOP</t>
  </si>
  <si>
    <t>Detalle Trimestre 3</t>
  </si>
  <si>
    <r>
      <t xml:space="preserve">Durante el tercer trimestre del año, se comprometieron recursos por valor de </t>
    </r>
    <r>
      <rPr>
        <sz val="11"/>
        <rFont val="Arial"/>
        <family val="2"/>
      </rPr>
      <t>$42.627</t>
    </r>
    <r>
      <rPr>
        <sz val="11"/>
        <color theme="1"/>
        <rFont val="Arial"/>
        <family val="2"/>
      </rPr>
      <t xml:space="preserve"> millones de pesos con la suscripción de 259 contratos.</t>
    </r>
  </si>
  <si>
    <r>
      <rPr>
        <b/>
        <u/>
        <sz val="11"/>
        <color theme="1"/>
        <rFont val="Arial"/>
        <family val="2"/>
      </rPr>
      <t>TRIMESTRE III:</t>
    </r>
    <r>
      <rPr>
        <sz val="11"/>
        <color theme="1"/>
        <rFont val="Arial"/>
        <family val="2"/>
      </rPr>
      <t xml:space="preserve"> Ejecución sobre los recursos asignados en el periodo, lo que se encuentra dentro de los siguientes límites de gestión:</t>
    </r>
  </si>
  <si>
    <r>
      <rPr>
        <b/>
        <u/>
        <sz val="11"/>
        <color theme="1"/>
        <rFont val="Arial"/>
        <family val="2"/>
      </rPr>
      <t>TRIMESTRE II:</t>
    </r>
    <r>
      <rPr>
        <sz val="11"/>
        <color theme="1"/>
        <rFont val="Arial"/>
        <family val="2"/>
      </rPr>
      <t xml:space="preserve"> Ejecución sobre los recursos asignados en el periodo, lo que se encuentra dentro de los siguientes límites de gestión:</t>
    </r>
  </si>
  <si>
    <r>
      <t xml:space="preserve">Hasta el tercer trimestre del año, se comprometieron recursos dentro de este plan con la suscripción de 1128 contratos por valor </t>
    </r>
    <r>
      <rPr>
        <sz val="11"/>
        <rFont val="Arial"/>
        <family val="2"/>
      </rPr>
      <t xml:space="preserve">de $160.888 </t>
    </r>
    <r>
      <rPr>
        <sz val="11"/>
        <color theme="1"/>
        <rFont val="Arial"/>
        <family val="2"/>
      </rPr>
      <t>millones de pesos, lo que representa un 359% de la ejecución de los recursos de los proyectos en el trimestre frente a lo programado, que muestra una sobreproducción de contratos para el periodo, pero que obedece al rezago de la alta concentración programada para el primer periodo por parte de las dependencias, aunque en el acumulado representa solo un 31% de los compromisos programados en los retos asumidos por esta cartera mediante contratación pública.
Durante el último trimestre se genera una mayor gestión de recursos especialmente en las contribuciones para la ampliación de la cobertura de las matrices energéticas y la consecución de los contratos y convenios estratégicos, beneficiando a más ciudadanos progresivamente.</t>
    </r>
  </si>
  <si>
    <t>Con los datos del resultado del TRIMESTRE III, se observa una excelente  gestión en la contratación según la misma programación de las áreas y baja ejecución de compromisos de los recursos con las áreas ejecutoras dentro de la programación del PAE, materializando la gestión en bajo cumplimiento dentro de los parámetros estimados. Durante este periodo se continúa con una coyuntura y contingencia por el volumen de trámites con personas naturales, además de la deficiente planificación sobre los lineamientos de la priorización de las necesidades, continuando con contratos de prestación de servicios profesionales y de apoyo a la gestión por requerimientos de las áreas, múltiples modificaciones al PAE, retrocesos en los procesos y se socializa en los seguimientos periodicos de PAE 2024, resaltando la importancia de gestionar los procesos competitivos y aquellos contratos y convenios estratégicos que logren la ejecución de los recursos orientados a las metas para las cuales fueron proyectados.
Se recomienda a las áreas mejorar su planificación bajo ese mismo principio de la contratación, priorizar los procesos competitivos y contratos o convenios estratégicos para el desarrollo gradual en los proyectos institucionales.
La Evaluación del ACUMULADO para el TRIMESTRE III permite observar el avance de la gestión y de cumplimiento en la vigencia en función de la cantidad de contratos.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</si>
</sst>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quot;$&quot;#,##0;[Red]\-&quot;$&quot;#,##0"/>
    <numFmt numFmtId="165" formatCode="_-&quot;$&quot;* #,##0_-;\-&quot;$&quot;* #,##0_-;_-&quot;$&quot;* &quot;-&quot;_-;_-@_-"/>
    <numFmt numFmtId="166" formatCode="_-&quot;$&quot;* #,##0.00_-;\-&quot;$&quot;* #,##0.00_-;_-&quot;$&quot;* &quot;-&quot;??_-;_-@_-"/>
    <numFmt numFmtId="167" formatCode="#,###\ &quot;COP&quot;"/>
    <numFmt numFmtId="168" formatCode="#,##0.00\ \€"/>
    <numFmt numFmtId="169" formatCode="_-&quot;$&quot;* #,##0_-;\-&quot;$&quot;* #,##0_-;_-&quot;$&quot;* &quot;-&quot;??_-;_-@_-"/>
    <numFmt numFmtId="170" formatCode="&quot;$&quot;\ #,##0"/>
    <numFmt numFmtId="171" formatCode="_(* #,##0.00_);_(* \(#,##0.00\);_(* &quot;-&quot;??_);_(@_)"/>
  </numFmts>
  <fonts count="24" x14ac:knownFonts="1">
    <font>
      <sz val="10"/>
      <color theme="1"/>
      <name val="Arial"/>
      <family val="2"/>
    </font>
    <font>
      <sz val="11"/>
      <color theme="1"/>
      <name val="Calibri"/>
      <family val="2"/>
      <scheme val="minor"/>
    </font>
    <font>
      <sz val="10"/>
      <color theme="1"/>
      <name val="Arial"/>
      <family val="2"/>
    </font>
    <font>
      <sz val="8"/>
      <color theme="1"/>
      <name val="Arial"/>
      <family val="2"/>
    </font>
    <font>
      <b/>
      <sz val="10"/>
      <color theme="1"/>
      <name val="Arial"/>
      <family val="2"/>
    </font>
    <font>
      <sz val="9"/>
      <color theme="1"/>
      <name val="Arial"/>
      <family val="2"/>
    </font>
    <font>
      <sz val="10"/>
      <color theme="1"/>
      <name val="Verdana"/>
      <family val="2"/>
    </font>
    <font>
      <b/>
      <sz val="10"/>
      <color theme="1"/>
      <name val="Verdana"/>
      <family val="2"/>
    </font>
    <font>
      <b/>
      <sz val="14"/>
      <color theme="1"/>
      <name val="Verdana"/>
      <family val="2"/>
    </font>
    <font>
      <sz val="10"/>
      <name val="Arial"/>
      <family val="2"/>
    </font>
    <font>
      <b/>
      <sz val="9"/>
      <color theme="1"/>
      <name val="Arial"/>
      <family val="2"/>
    </font>
    <font>
      <b/>
      <sz val="11"/>
      <color theme="1"/>
      <name val="Arial"/>
      <family val="2"/>
    </font>
    <font>
      <sz val="11"/>
      <color theme="1"/>
      <name val="Arial"/>
      <family val="2"/>
    </font>
    <font>
      <sz val="11"/>
      <color rgb="FFFF0000"/>
      <name val="Arial"/>
      <family val="2"/>
    </font>
    <font>
      <sz val="6"/>
      <color theme="1"/>
      <name val="Arial"/>
      <family val="2"/>
    </font>
    <font>
      <sz val="11"/>
      <name val="Arial"/>
      <family val="2"/>
    </font>
    <font>
      <i/>
      <sz val="8"/>
      <color theme="1"/>
      <name val="Arial"/>
      <family val="2"/>
    </font>
    <font>
      <i/>
      <sz val="9"/>
      <color theme="1"/>
      <name val="Arial"/>
      <family val="2"/>
    </font>
    <font>
      <b/>
      <sz val="8"/>
      <color theme="1"/>
      <name val="Arial"/>
      <family val="2"/>
    </font>
    <font>
      <u/>
      <sz val="10"/>
      <color theme="10"/>
      <name val="Arial"/>
      <family val="2"/>
    </font>
    <font>
      <b/>
      <sz val="11"/>
      <color theme="0"/>
      <name val="Calibri"/>
      <family val="2"/>
      <scheme val="minor"/>
    </font>
    <font>
      <b/>
      <sz val="11"/>
      <color theme="1"/>
      <name val="Calibri"/>
      <family val="2"/>
      <scheme val="minor"/>
    </font>
    <font>
      <sz val="11"/>
      <color indexed="8"/>
      <name val="Calibri"/>
      <family val="2"/>
    </font>
    <font>
      <b/>
      <u/>
      <sz val="11"/>
      <color theme="1"/>
      <name val="Arial"/>
      <family val="2"/>
    </font>
  </fonts>
  <fills count="12">
    <fill>
      <patternFill patternType="none"/>
    </fill>
    <fill>
      <patternFill patternType="gray125"/>
    </fill>
    <fill>
      <patternFill patternType="solid">
        <fgColor rgb="FFDBE5F1"/>
        <bgColor indexed="64"/>
      </patternFill>
    </fill>
    <fill>
      <patternFill patternType="solid">
        <fgColor rgb="FFDDD9C4"/>
        <bgColor indexed="64"/>
      </patternFill>
    </fill>
    <fill>
      <patternFill patternType="solid">
        <fgColor rgb="FFDAEEF3"/>
        <bgColor indexed="64"/>
      </patternFill>
    </fill>
    <fill>
      <patternFill patternType="solid">
        <fgColor rgb="FF808080"/>
        <bgColor indexed="64"/>
      </patternFill>
    </fill>
    <fill>
      <patternFill patternType="solid">
        <fgColor theme="9"/>
        <bgColor indexed="64"/>
      </patternFill>
    </fill>
    <fill>
      <patternFill patternType="solid">
        <fgColor theme="9"/>
        <bgColor theme="4" tint="0.79998168889431442"/>
      </patternFill>
    </fill>
    <fill>
      <patternFill patternType="solid">
        <fgColor theme="9" tint="0.79998168889431442"/>
        <bgColor indexed="64"/>
      </patternFill>
    </fill>
    <fill>
      <patternFill patternType="solid">
        <fgColor theme="9"/>
        <bgColor theme="9"/>
      </patternFill>
    </fill>
    <fill>
      <patternFill patternType="solid">
        <fgColor theme="9" tint="0.59999389629810485"/>
        <bgColor theme="9" tint="0.59999389629810485"/>
      </patternFill>
    </fill>
    <fill>
      <patternFill patternType="solid">
        <fgColor theme="9" tint="0.39997558519241921"/>
        <bgColor indexed="64"/>
      </patternFill>
    </fill>
  </fills>
  <borders count="57">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indexed="64"/>
      </left>
      <right/>
      <top style="thin">
        <color indexed="64"/>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indexed="64"/>
      </right>
      <top style="thin">
        <color auto="1"/>
      </top>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medium">
        <color indexed="64"/>
      </top>
      <bottom style="medium">
        <color indexed="64"/>
      </bottom>
      <diagonal/>
    </border>
    <border>
      <left style="thin">
        <color auto="1"/>
      </left>
      <right/>
      <top/>
      <bottom/>
      <diagonal/>
    </border>
    <border>
      <left style="thin">
        <color auto="1"/>
      </left>
      <right/>
      <top style="medium">
        <color indexed="64"/>
      </top>
      <bottom/>
      <diagonal/>
    </border>
    <border>
      <left/>
      <right style="medium">
        <color indexed="64"/>
      </right>
      <top style="medium">
        <color indexed="64"/>
      </top>
      <bottom/>
      <diagonal/>
    </border>
    <border>
      <left style="thin">
        <color auto="1"/>
      </left>
      <right/>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medium">
        <color indexed="64"/>
      </right>
      <top style="thin">
        <color auto="1"/>
      </top>
      <bottom style="medium">
        <color indexed="6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right style="thin">
        <color theme="9" tint="-0.24994659260841701"/>
      </right>
      <top/>
      <bottom/>
      <diagonal/>
    </border>
    <border>
      <left/>
      <right style="thin">
        <color theme="9" tint="-0.24994659260841701"/>
      </right>
      <top/>
      <bottom style="thin">
        <color theme="9" tint="-0.24994659260841701"/>
      </bottom>
      <diagonal/>
    </border>
    <border>
      <left/>
      <right/>
      <top/>
      <bottom style="thin">
        <color auto="1"/>
      </bottom>
      <diagonal/>
    </border>
  </borders>
  <cellStyleXfs count="36">
    <xf numFmtId="0" fontId="0" fillId="0" borderId="0"/>
    <xf numFmtId="43" fontId="2" fillId="0" borderId="0" applyFont="0" applyFill="0" applyBorder="0" applyAlignment="0" applyProtection="0"/>
    <xf numFmtId="9" fontId="2" fillId="0" borderId="0" applyFont="0" applyFill="0" applyBorder="0" applyAlignment="0" applyProtection="0"/>
    <xf numFmtId="49" fontId="6"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0" fontId="6" fillId="0" borderId="1" applyNumberFormat="0" applyFill="0" applyProtection="0">
      <alignment horizontal="left" vertical="center"/>
    </xf>
    <xf numFmtId="0" fontId="2" fillId="0" borderId="1" applyNumberFormat="0" applyFont="0" applyFill="0" applyAlignment="0" applyProtection="0"/>
    <xf numFmtId="43" fontId="2" fillId="0" borderId="0" applyFont="0" applyFill="0" applyBorder="0" applyAlignment="0" applyProtection="0"/>
    <xf numFmtId="41" fontId="2" fillId="0" borderId="0" applyFont="0" applyFill="0" applyBorder="0" applyAlignment="0" applyProtection="0"/>
    <xf numFmtId="167" fontId="2" fillId="0" borderId="0" applyFont="0" applyFill="0" applyBorder="0" applyAlignment="0" applyProtection="0"/>
    <xf numFmtId="165" fontId="2" fillId="0" borderId="0" applyFont="0" applyFill="0" applyBorder="0" applyAlignment="0" applyProtection="0"/>
    <xf numFmtId="14" fontId="6" fillId="0" borderId="0" applyFill="0" applyBorder="0" applyProtection="0">
      <alignment horizontal="right" vertical="center"/>
    </xf>
    <xf numFmtId="22" fontId="6" fillId="0" borderId="0" applyFill="0" applyBorder="0" applyProtection="0">
      <alignment horizontal="right" vertical="center"/>
    </xf>
    <xf numFmtId="4" fontId="6" fillId="0" borderId="0" applyFill="0" applyBorder="0" applyProtection="0">
      <alignment horizontal="right" vertical="center"/>
    </xf>
    <xf numFmtId="4" fontId="6" fillId="0" borderId="1" applyFill="0" applyProtection="0">
      <alignment horizontal="right" vertical="center"/>
    </xf>
    <xf numFmtId="168" fontId="6" fillId="0" borderId="0" applyFill="0" applyBorder="0" applyProtection="0">
      <alignment horizontal="right" vertical="center"/>
    </xf>
    <xf numFmtId="168" fontId="6" fillId="0" borderId="1" applyFill="0" applyProtection="0">
      <alignment horizontal="right" vertical="center"/>
    </xf>
    <xf numFmtId="0" fontId="7" fillId="2" borderId="0" applyNumberFormat="0" applyBorder="0" applyProtection="0">
      <alignment horizontal="center" vertical="center"/>
    </xf>
    <xf numFmtId="0" fontId="7" fillId="3" borderId="0" applyNumberFormat="0" applyBorder="0" applyProtection="0">
      <alignment horizontal="center" vertical="center" wrapText="1"/>
    </xf>
    <xf numFmtId="0" fontId="6" fillId="3" borderId="0" applyNumberFormat="0" applyBorder="0" applyProtection="0">
      <alignment horizontal="right" vertical="center" wrapText="1"/>
    </xf>
    <xf numFmtId="0" fontId="7" fillId="4" borderId="0" applyNumberFormat="0" applyBorder="0" applyProtection="0">
      <alignment horizontal="center" vertical="center"/>
    </xf>
    <xf numFmtId="0" fontId="7" fillId="5" borderId="0" applyNumberFormat="0" applyBorder="0" applyProtection="0">
      <alignment horizontal="center" vertical="center" wrapText="1"/>
    </xf>
    <xf numFmtId="0" fontId="7" fillId="5" borderId="0" applyNumberFormat="0" applyBorder="0" applyProtection="0">
      <alignment horizontal="right" vertical="center" wrapText="1"/>
    </xf>
    <xf numFmtId="0" fontId="8" fillId="5" borderId="1" applyNumberFormat="0" applyProtection="0">
      <alignment horizontal="left" vertical="center"/>
    </xf>
    <xf numFmtId="0" fontId="9" fillId="0" borderId="0"/>
    <xf numFmtId="0" fontId="9" fillId="0" borderId="0"/>
    <xf numFmtId="3" fontId="6" fillId="0" borderId="0" applyFill="0" applyBorder="0" applyProtection="0">
      <alignment horizontal="right" vertical="center"/>
    </xf>
    <xf numFmtId="3" fontId="6" fillId="0" borderId="1" applyFill="0" applyProtection="0">
      <alignment horizontal="right" vertical="center"/>
    </xf>
    <xf numFmtId="9" fontId="2" fillId="0" borderId="0" applyFont="0" applyFill="0" applyBorder="0" applyAlignment="0" applyProtection="0"/>
    <xf numFmtId="9" fontId="9" fillId="0" borderId="0" applyFont="0" applyFill="0" applyBorder="0" applyAlignment="0" applyProtection="0"/>
    <xf numFmtId="166" fontId="2" fillId="0" borderId="0" applyFont="0" applyFill="0" applyBorder="0" applyAlignment="0" applyProtection="0"/>
    <xf numFmtId="0" fontId="19" fillId="0" borderId="0" applyNumberFormat="0" applyFill="0" applyBorder="0" applyAlignment="0" applyProtection="0"/>
    <xf numFmtId="0" fontId="1" fillId="0" borderId="0"/>
    <xf numFmtId="9" fontId="22" fillId="0" borderId="0" applyFont="0" applyFill="0" applyBorder="0" applyAlignment="0" applyProtection="0"/>
    <xf numFmtId="171" fontId="22" fillId="0" borderId="0" applyFont="0" applyFill="0" applyBorder="0" applyAlignment="0" applyProtection="0"/>
  </cellStyleXfs>
  <cellXfs count="179">
    <xf numFmtId="0" fontId="0" fillId="0" borderId="0" xfId="0"/>
    <xf numFmtId="0" fontId="0" fillId="0" borderId="0" xfId="0" applyAlignment="1">
      <alignment horizontal="right"/>
    </xf>
    <xf numFmtId="0" fontId="3" fillId="0" borderId="0" xfId="0" applyFont="1" applyAlignment="1">
      <alignment horizontal="right"/>
    </xf>
    <xf numFmtId="14" fontId="3" fillId="0" borderId="0" xfId="0" applyNumberFormat="1" applyFont="1" applyAlignment="1">
      <alignment horizontal="center"/>
    </xf>
    <xf numFmtId="0" fontId="0" fillId="0" borderId="0" xfId="0" applyAlignment="1">
      <alignment horizontal="center" vertical="center" wrapText="1"/>
    </xf>
    <xf numFmtId="0" fontId="4" fillId="0" borderId="1" xfId="0" applyFont="1" applyBorder="1" applyAlignment="1">
      <alignment horizontal="center"/>
    </xf>
    <xf numFmtId="0" fontId="4" fillId="0" borderId="0" xfId="0" applyFont="1" applyAlignment="1">
      <alignment horizontal="center"/>
    </xf>
    <xf numFmtId="0" fontId="4" fillId="0" borderId="0" xfId="0" applyFont="1"/>
    <xf numFmtId="0" fontId="0" fillId="0" borderId="0" xfId="0" applyAlignment="1">
      <alignment vertical="center"/>
    </xf>
    <xf numFmtId="0" fontId="3" fillId="0" borderId="0" xfId="0" applyFont="1"/>
    <xf numFmtId="0" fontId="0" fillId="0" borderId="11" xfId="0" applyBorder="1" applyAlignment="1">
      <alignment horizontal="center" vertical="center" wrapText="1"/>
    </xf>
    <xf numFmtId="0" fontId="4" fillId="0" borderId="0" xfId="0" applyFont="1" applyAlignment="1">
      <alignment horizontal="right"/>
    </xf>
    <xf numFmtId="0" fontId="5" fillId="0" borderId="0" xfId="0" applyFont="1" applyAlignment="1">
      <alignment horizontal="center"/>
    </xf>
    <xf numFmtId="0" fontId="11" fillId="0" borderId="0" xfId="0" applyFont="1" applyAlignment="1">
      <alignment vertical="top"/>
    </xf>
    <xf numFmtId="0" fontId="12" fillId="0" borderId="0" xfId="0" applyFont="1" applyAlignment="1">
      <alignment horizontal="justify" wrapText="1"/>
    </xf>
    <xf numFmtId="0" fontId="12" fillId="0" borderId="0" xfId="0" applyFont="1"/>
    <xf numFmtId="0" fontId="12" fillId="0" borderId="0" xfId="0" applyFont="1" applyAlignment="1">
      <alignment vertical="center"/>
    </xf>
    <xf numFmtId="0" fontId="12" fillId="0" borderId="0" xfId="0" applyFont="1" applyAlignment="1">
      <alignment horizontal="justify" vertical="top" wrapText="1"/>
    </xf>
    <xf numFmtId="0" fontId="11" fillId="0" borderId="0" xfId="0" applyFont="1"/>
    <xf numFmtId="0" fontId="12" fillId="0" borderId="0" xfId="0" applyFont="1" applyAlignment="1">
      <alignment wrapText="1"/>
    </xf>
    <xf numFmtId="0" fontId="12" fillId="0" borderId="0" xfId="0" applyFont="1" applyAlignment="1">
      <alignment horizontal="right"/>
    </xf>
    <xf numFmtId="14" fontId="12" fillId="0" borderId="0" xfId="0" applyNumberFormat="1" applyFont="1"/>
    <xf numFmtId="14" fontId="0" fillId="0" borderId="0" xfId="0" applyNumberFormat="1" applyAlignment="1">
      <alignment horizontal="right"/>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4" fillId="0" borderId="0" xfId="0" applyFont="1"/>
    <xf numFmtId="169" fontId="2" fillId="0" borderId="2" xfId="31" applyNumberFormat="1" applyFont="1" applyFill="1" applyBorder="1" applyAlignment="1">
      <alignment horizontal="center" vertical="center"/>
    </xf>
    <xf numFmtId="169" fontId="2" fillId="0" borderId="1" xfId="31" applyNumberFormat="1" applyFont="1" applyFill="1" applyBorder="1" applyAlignment="1">
      <alignment horizontal="center" vertical="center"/>
    </xf>
    <xf numFmtId="169" fontId="0" fillId="0" borderId="1" xfId="31" applyNumberFormat="1" applyFont="1" applyFill="1" applyBorder="1" applyAlignment="1">
      <alignment horizontal="center" vertical="center"/>
    </xf>
    <xf numFmtId="169" fontId="2" fillId="0" borderId="13" xfId="31" applyNumberFormat="1" applyFont="1" applyFill="1" applyBorder="1" applyAlignment="1">
      <alignment horizontal="center" vertical="center"/>
    </xf>
    <xf numFmtId="169" fontId="2" fillId="0" borderId="14" xfId="31" applyNumberFormat="1" applyFont="1" applyFill="1" applyBorder="1" applyAlignment="1">
      <alignment horizontal="center" vertical="center"/>
    </xf>
    <xf numFmtId="164" fontId="0" fillId="0" borderId="1" xfId="0" applyNumberFormat="1" applyBorder="1" applyAlignment="1">
      <alignment horizont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horizontal="right"/>
    </xf>
    <xf numFmtId="0" fontId="3" fillId="0" borderId="0" xfId="0" applyFont="1" applyAlignment="1">
      <alignment horizontal="left"/>
    </xf>
    <xf numFmtId="0" fontId="17" fillId="0" borderId="0" xfId="0" applyFont="1" applyAlignment="1">
      <alignment horizontal="right"/>
    </xf>
    <xf numFmtId="0" fontId="18"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0" fillId="0" borderId="38" xfId="0" applyBorder="1" applyAlignment="1">
      <alignment vertical="center"/>
    </xf>
    <xf numFmtId="0" fontId="0" fillId="0" borderId="0" xfId="0" applyAlignment="1">
      <alignment vertical="center" wrapText="1"/>
    </xf>
    <xf numFmtId="0" fontId="0" fillId="0" borderId="38" xfId="0" applyBorder="1" applyAlignment="1">
      <alignment vertical="center" wrapText="1"/>
    </xf>
    <xf numFmtId="169" fontId="2" fillId="0" borderId="0" xfId="31" applyNumberFormat="1" applyFont="1" applyFill="1" applyBorder="1" applyAlignment="1">
      <alignment vertical="center"/>
    </xf>
    <xf numFmtId="0" fontId="18" fillId="0" borderId="0" xfId="0" applyFont="1"/>
    <xf numFmtId="0" fontId="18" fillId="0" borderId="0" xfId="0" applyFont="1" applyAlignment="1">
      <alignment horizontal="justify" wrapText="1"/>
    </xf>
    <xf numFmtId="14" fontId="18" fillId="0" borderId="0" xfId="0" applyNumberFormat="1" applyFont="1" applyAlignment="1">
      <alignment horizontal="center"/>
    </xf>
    <xf numFmtId="14" fontId="5" fillId="0" borderId="0" xfId="0" applyNumberFormat="1" applyFont="1" applyAlignment="1">
      <alignment horizontal="left"/>
    </xf>
    <xf numFmtId="0" fontId="18" fillId="0" borderId="0" xfId="0" applyFont="1" applyAlignment="1">
      <alignment vertical="center"/>
    </xf>
    <xf numFmtId="0" fontId="18" fillId="0" borderId="1" xfId="0" applyFont="1" applyBorder="1" applyAlignment="1">
      <alignment horizontal="center" vertical="center"/>
    </xf>
    <xf numFmtId="9" fontId="0" fillId="0" borderId="1" xfId="30" applyFont="1" applyFill="1" applyBorder="1" applyAlignment="1">
      <alignment horizontal="center" vertical="center"/>
    </xf>
    <xf numFmtId="9" fontId="0" fillId="0" borderId="3" xfId="30" applyFont="1" applyFill="1" applyBorder="1" applyAlignment="1">
      <alignment horizontal="center" vertical="center"/>
    </xf>
    <xf numFmtId="9" fontId="2" fillId="0" borderId="1" xfId="30" applyFont="1" applyFill="1" applyBorder="1" applyAlignment="1">
      <alignment horizontal="center" vertical="center"/>
    </xf>
    <xf numFmtId="9" fontId="2" fillId="0" borderId="14" xfId="30" applyFont="1" applyFill="1" applyBorder="1" applyAlignment="1">
      <alignment horizontal="center" vertical="center"/>
    </xf>
    <xf numFmtId="0" fontId="4" fillId="6" borderId="1" xfId="0" applyFont="1" applyFill="1" applyBorder="1" applyAlignment="1">
      <alignment horizontal="center"/>
    </xf>
    <xf numFmtId="0" fontId="4" fillId="6" borderId="0" xfId="0" applyFont="1" applyFill="1" applyAlignment="1">
      <alignment horizontal="center"/>
    </xf>
    <xf numFmtId="0" fontId="0" fillId="6" borderId="16" xfId="0" applyFill="1" applyBorder="1" applyAlignment="1">
      <alignment horizontal="center" vertical="center" wrapText="1"/>
    </xf>
    <xf numFmtId="0" fontId="0" fillId="6" borderId="7" xfId="1" applyNumberFormat="1" applyFont="1" applyFill="1" applyBorder="1" applyAlignment="1">
      <alignment horizontal="center" vertical="center"/>
    </xf>
    <xf numFmtId="0" fontId="0" fillId="6" borderId="8" xfId="0" applyFill="1" applyBorder="1" applyAlignment="1">
      <alignment horizontal="center" vertical="center"/>
    </xf>
    <xf numFmtId="0" fontId="0" fillId="7" borderId="8" xfId="0" applyFill="1" applyBorder="1" applyAlignment="1">
      <alignment horizontal="center" vertical="center" wrapText="1"/>
    </xf>
    <xf numFmtId="9" fontId="0" fillId="6" borderId="9" xfId="30" applyFont="1" applyFill="1" applyBorder="1" applyAlignment="1">
      <alignment horizontal="center" vertical="center"/>
    </xf>
    <xf numFmtId="0" fontId="14" fillId="7" borderId="26" xfId="0" applyFont="1" applyFill="1" applyBorder="1" applyAlignment="1">
      <alignment horizontal="center" vertical="center" wrapText="1"/>
    </xf>
    <xf numFmtId="0" fontId="14" fillId="7" borderId="27" xfId="0" applyFont="1" applyFill="1" applyBorder="1" applyAlignment="1">
      <alignment horizontal="center" vertical="center" wrapText="1"/>
    </xf>
    <xf numFmtId="169" fontId="2" fillId="6" borderId="7" xfId="31" applyNumberFormat="1" applyFont="1" applyFill="1" applyBorder="1" applyAlignment="1">
      <alignment horizontal="center" vertical="center"/>
    </xf>
    <xf numFmtId="169" fontId="2" fillId="6" borderId="8" xfId="31" applyNumberFormat="1" applyFont="1" applyFill="1" applyBorder="1" applyAlignment="1">
      <alignment horizontal="center" vertical="center"/>
    </xf>
    <xf numFmtId="9" fontId="4" fillId="6" borderId="1" xfId="0" applyNumberFormat="1" applyFont="1" applyFill="1" applyBorder="1" applyAlignment="1">
      <alignment horizontal="center" vertical="center"/>
    </xf>
    <xf numFmtId="9" fontId="12" fillId="6" borderId="1" xfId="0" applyNumberFormat="1" applyFont="1" applyFill="1" applyBorder="1" applyAlignment="1">
      <alignment horizontal="center" vertical="top"/>
    </xf>
    <xf numFmtId="0" fontId="12" fillId="6" borderId="1" xfId="0" applyFont="1" applyFill="1" applyBorder="1" applyAlignment="1">
      <alignment horizontal="center" vertical="top"/>
    </xf>
    <xf numFmtId="0" fontId="0" fillId="8" borderId="0" xfId="0" applyFill="1"/>
    <xf numFmtId="0" fontId="1" fillId="0" borderId="0" xfId="33"/>
    <xf numFmtId="0" fontId="1" fillId="0" borderId="0" xfId="33" applyAlignment="1">
      <alignment vertical="center" wrapText="1"/>
    </xf>
    <xf numFmtId="9" fontId="0" fillId="0" borderId="0" xfId="34" applyFont="1" applyAlignment="1">
      <alignment horizontal="center" vertical="center"/>
    </xf>
    <xf numFmtId="9" fontId="21" fillId="10" borderId="0" xfId="34" applyFont="1" applyFill="1" applyAlignment="1">
      <alignment horizontal="center" vertical="center"/>
    </xf>
    <xf numFmtId="0" fontId="0" fillId="0" borderId="0" xfId="0" applyAlignment="1">
      <alignment horizontal="left" vertical="center" wrapText="1"/>
    </xf>
    <xf numFmtId="170" fontId="0" fillId="0" borderId="0" xfId="0" applyNumberFormat="1" applyAlignment="1">
      <alignment vertical="center"/>
    </xf>
    <xf numFmtId="170" fontId="21" fillId="10" borderId="0" xfId="0" applyNumberFormat="1" applyFont="1" applyFill="1" applyAlignment="1">
      <alignment vertical="center"/>
    </xf>
    <xf numFmtId="164" fontId="4" fillId="6" borderId="0" xfId="0" applyNumberFormat="1" applyFont="1" applyFill="1" applyAlignment="1">
      <alignment horizontal="centerContinuous"/>
    </xf>
    <xf numFmtId="0" fontId="4" fillId="6" borderId="0" xfId="0" applyFont="1" applyFill="1" applyAlignment="1">
      <alignment horizontal="centerContinuous"/>
    </xf>
    <xf numFmtId="9" fontId="0" fillId="0" borderId="15" xfId="30" applyFont="1" applyFill="1" applyBorder="1" applyAlignment="1">
      <alignment horizontal="center" vertical="center"/>
    </xf>
    <xf numFmtId="0" fontId="14" fillId="7" borderId="44" xfId="0" applyFont="1" applyFill="1" applyBorder="1" applyAlignment="1">
      <alignment horizontal="center" vertical="center" wrapText="1"/>
    </xf>
    <xf numFmtId="0" fontId="14" fillId="7" borderId="45" xfId="0" applyFont="1" applyFill="1" applyBorder="1" applyAlignment="1">
      <alignment horizontal="center" vertical="center" wrapText="1"/>
    </xf>
    <xf numFmtId="0" fontId="14" fillId="7" borderId="46" xfId="0" applyFont="1" applyFill="1" applyBorder="1" applyAlignment="1">
      <alignment horizontal="center" vertical="center" wrapText="1"/>
    </xf>
    <xf numFmtId="169" fontId="2" fillId="0" borderId="4" xfId="31" applyNumberFormat="1" applyFont="1" applyFill="1" applyBorder="1" applyAlignment="1">
      <alignment horizontal="center" vertical="center"/>
    </xf>
    <xf numFmtId="169" fontId="2" fillId="0" borderId="5" xfId="31" applyNumberFormat="1" applyFont="1" applyFill="1" applyBorder="1" applyAlignment="1">
      <alignment horizontal="center" vertical="center"/>
    </xf>
    <xf numFmtId="9" fontId="2" fillId="0" borderId="5" xfId="30" applyFont="1" applyFill="1" applyBorder="1" applyAlignment="1">
      <alignment horizontal="center" vertical="center"/>
    </xf>
    <xf numFmtId="9" fontId="0" fillId="0" borderId="6" xfId="30" applyFont="1" applyFill="1" applyBorder="1" applyAlignment="1">
      <alignment horizontal="center" vertical="center"/>
    </xf>
    <xf numFmtId="0" fontId="0" fillId="7" borderId="1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9" xfId="0" applyFill="1" applyBorder="1" applyAlignment="1">
      <alignment horizontal="center" vertical="center" wrapText="1"/>
    </xf>
    <xf numFmtId="0" fontId="0" fillId="0" borderId="5" xfId="0" applyBorder="1" applyAlignment="1">
      <alignment horizontal="center" vertical="center"/>
    </xf>
    <xf numFmtId="9" fontId="0" fillId="0" borderId="5" xfId="30" applyFont="1" applyFill="1" applyBorder="1" applyAlignment="1">
      <alignment horizontal="center" vertical="center"/>
    </xf>
    <xf numFmtId="0" fontId="0" fillId="0" borderId="50" xfId="0" applyBorder="1" applyAlignment="1">
      <alignment horizontal="center" vertical="center"/>
    </xf>
    <xf numFmtId="0" fontId="3" fillId="0" borderId="0" xfId="0" applyFont="1" applyAlignment="1">
      <alignment horizontal="center"/>
    </xf>
    <xf numFmtId="0" fontId="18" fillId="0" borderId="0" xfId="0" applyFont="1" applyAlignment="1">
      <alignment horizontal="right" vertical="center"/>
    </xf>
    <xf numFmtId="164" fontId="0" fillId="11" borderId="1" xfId="0" applyNumberFormat="1" applyFill="1" applyBorder="1" applyAlignment="1">
      <alignment horizontal="center"/>
    </xf>
    <xf numFmtId="0" fontId="0" fillId="11" borderId="10" xfId="0" applyFill="1" applyBorder="1" applyAlignment="1">
      <alignment horizontal="center" vertical="center" wrapText="1"/>
    </xf>
    <xf numFmtId="0" fontId="0" fillId="11" borderId="47" xfId="0" applyFill="1" applyBorder="1" applyAlignment="1">
      <alignment horizontal="center" vertical="center" wrapText="1"/>
    </xf>
    <xf numFmtId="0" fontId="5" fillId="0" borderId="0" xfId="0" applyFont="1" applyAlignment="1">
      <alignment horizontal="center" vertical="center" wrapText="1"/>
    </xf>
    <xf numFmtId="0" fontId="12" fillId="0" borderId="0" xfId="0" applyFont="1" applyAlignment="1">
      <alignment horizontal="center" vertical="top"/>
    </xf>
    <xf numFmtId="9" fontId="4" fillId="11" borderId="1" xfId="2" applyFont="1" applyFill="1" applyBorder="1" applyAlignment="1">
      <alignment horizontal="center"/>
    </xf>
    <xf numFmtId="9" fontId="4" fillId="0" borderId="1" xfId="2" applyFont="1" applyFill="1" applyBorder="1" applyAlignment="1">
      <alignment horizontal="center"/>
    </xf>
    <xf numFmtId="0" fontId="3" fillId="8" borderId="0" xfId="0" applyFont="1" applyFill="1"/>
    <xf numFmtId="1" fontId="0" fillId="0" borderId="48" xfId="0" applyNumberFormat="1" applyBorder="1" applyAlignment="1">
      <alignment horizontal="center" vertical="center"/>
    </xf>
    <xf numFmtId="1" fontId="0" fillId="0" borderId="34" xfId="0" applyNumberFormat="1" applyBorder="1" applyAlignment="1">
      <alignment horizontal="center" vertical="center"/>
    </xf>
    <xf numFmtId="1" fontId="0" fillId="0" borderId="49" xfId="0" applyNumberFormat="1" applyBorder="1" applyAlignment="1">
      <alignment horizontal="center" vertical="center"/>
    </xf>
    <xf numFmtId="0" fontId="21" fillId="10" borderId="0" xfId="0" applyFont="1" applyFill="1" applyAlignment="1">
      <alignment vertical="center"/>
    </xf>
    <xf numFmtId="1" fontId="0" fillId="0" borderId="0" xfId="0" applyNumberFormat="1" applyAlignment="1">
      <alignment horizontal="center" vertical="center" wrapText="1"/>
    </xf>
    <xf numFmtId="1" fontId="21" fillId="10" borderId="0" xfId="0" applyNumberFormat="1" applyFont="1" applyFill="1" applyAlignment="1">
      <alignment horizontal="center" vertical="center"/>
    </xf>
    <xf numFmtId="0" fontId="20" fillId="9" borderId="51" xfId="0" applyFont="1" applyFill="1" applyBorder="1" applyAlignment="1">
      <alignment horizontal="center" vertical="center" wrapText="1"/>
    </xf>
    <xf numFmtId="0" fontId="23" fillId="0" borderId="0" xfId="0" applyFont="1"/>
    <xf numFmtId="0" fontId="12" fillId="0" borderId="0" xfId="0" applyFont="1" applyAlignment="1">
      <alignment horizontal="left"/>
    </xf>
    <xf numFmtId="14" fontId="0" fillId="0" borderId="0" xfId="0" applyNumberFormat="1" applyAlignment="1">
      <alignment horizontal="left"/>
    </xf>
    <xf numFmtId="0" fontId="0" fillId="0" borderId="0" xfId="0" applyAlignment="1">
      <alignment horizontal="left"/>
    </xf>
    <xf numFmtId="167" fontId="0" fillId="0" borderId="0" xfId="0" applyNumberFormat="1"/>
    <xf numFmtId="1" fontId="0" fillId="6" borderId="7" xfId="1" applyNumberFormat="1" applyFont="1" applyFill="1" applyBorder="1" applyAlignment="1">
      <alignment horizontal="center" vertical="center"/>
    </xf>
    <xf numFmtId="0" fontId="4" fillId="0" borderId="18" xfId="0" applyFont="1" applyBorder="1" applyAlignment="1">
      <alignment horizontal="center"/>
    </xf>
    <xf numFmtId="0" fontId="11" fillId="0" borderId="0" xfId="0" applyFont="1" applyAlignment="1">
      <alignment horizontal="justify" vertical="top" wrapText="1"/>
    </xf>
    <xf numFmtId="0" fontId="0" fillId="0" borderId="0" xfId="0" applyAlignment="1">
      <alignment horizontal="justify" vertical="top" wrapText="1"/>
    </xf>
    <xf numFmtId="0" fontId="19" fillId="0" borderId="0" xfId="32" applyFill="1"/>
    <xf numFmtId="0" fontId="12" fillId="0" borderId="0" xfId="0" applyFont="1" applyAlignment="1">
      <alignment horizontal="justify" vertical="top" wrapText="1"/>
    </xf>
    <xf numFmtId="0" fontId="12" fillId="0" borderId="18" xfId="0" applyFont="1" applyBorder="1" applyAlignment="1">
      <alignment horizontal="center" vertical="top"/>
    </xf>
    <xf numFmtId="0" fontId="12" fillId="0" borderId="41" xfId="0" applyFont="1" applyBorder="1" applyAlignment="1">
      <alignment horizontal="center" vertical="top"/>
    </xf>
    <xf numFmtId="0" fontId="12" fillId="0" borderId="34" xfId="0" applyFont="1" applyBorder="1" applyAlignment="1">
      <alignment horizontal="center" vertical="top"/>
    </xf>
    <xf numFmtId="0" fontId="12" fillId="0" borderId="1" xfId="0" applyFont="1" applyBorder="1" applyAlignment="1">
      <alignment horizontal="center" vertical="top"/>
    </xf>
    <xf numFmtId="9" fontId="5" fillId="0" borderId="35" xfId="0" applyNumberFormat="1" applyFont="1" applyBorder="1" applyAlignment="1">
      <alignment horizontal="center" vertical="center" wrapText="1"/>
    </xf>
    <xf numFmtId="9" fontId="5" fillId="0" borderId="36" xfId="0" applyNumberFormat="1"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4"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5" xfId="0" applyFont="1" applyBorder="1" applyAlignment="1">
      <alignment horizontal="center" vertical="center" wrapText="1"/>
    </xf>
    <xf numFmtId="0" fontId="12" fillId="0" borderId="0" xfId="0" applyFont="1" applyAlignment="1">
      <alignment horizontal="left" vertical="top" wrapText="1"/>
    </xf>
    <xf numFmtId="0" fontId="0" fillId="0" borderId="38" xfId="0" applyBorder="1" applyAlignment="1">
      <alignment horizontal="right" vertical="center" wrapText="1"/>
    </xf>
    <xf numFmtId="0" fontId="0" fillId="0" borderId="0" xfId="0" applyAlignment="1">
      <alignment horizontal="right" vertical="center" wrapText="1"/>
    </xf>
    <xf numFmtId="0" fontId="0" fillId="0" borderId="39" xfId="0" applyBorder="1" applyAlignment="1">
      <alignment horizontal="center" vertical="center"/>
    </xf>
    <xf numFmtId="0" fontId="0" fillId="0" borderId="0" xfId="0" applyAlignment="1">
      <alignment horizontal="right" vertical="center"/>
    </xf>
    <xf numFmtId="0" fontId="0" fillId="0" borderId="38" xfId="0" applyBorder="1" applyAlignment="1">
      <alignment horizontal="right" vertical="center"/>
    </xf>
    <xf numFmtId="0" fontId="0" fillId="0" borderId="39" xfId="0" applyBorder="1" applyAlignment="1">
      <alignment horizontal="center" vertical="center" wrapText="1"/>
    </xf>
    <xf numFmtId="0" fontId="0" fillId="0" borderId="40" xfId="0" applyBorder="1" applyAlignment="1">
      <alignment horizontal="center" vertical="center" wrapText="1"/>
    </xf>
    <xf numFmtId="169" fontId="2" fillId="0" borderId="40" xfId="31" applyNumberFormat="1" applyFont="1" applyFill="1" applyBorder="1" applyAlignment="1">
      <alignment horizontal="center" vertical="center"/>
    </xf>
    <xf numFmtId="0" fontId="4" fillId="0" borderId="42" xfId="0" applyFont="1" applyBorder="1" applyAlignment="1">
      <alignment horizontal="center"/>
    </xf>
    <xf numFmtId="0" fontId="4" fillId="0" borderId="22" xfId="0" applyFont="1" applyBorder="1" applyAlignment="1">
      <alignment horizontal="center"/>
    </xf>
    <xf numFmtId="0" fontId="4" fillId="0" borderId="20" xfId="0" applyFont="1" applyBorder="1" applyAlignment="1">
      <alignment horizontal="center"/>
    </xf>
    <xf numFmtId="0" fontId="4" fillId="0" borderId="43" xfId="0" applyFont="1" applyBorder="1" applyAlignment="1">
      <alignment horizontal="center"/>
    </xf>
    <xf numFmtId="0" fontId="4" fillId="0" borderId="39" xfId="0" applyFont="1" applyBorder="1" applyAlignment="1">
      <alignment horizontal="center"/>
    </xf>
    <xf numFmtId="0" fontId="4" fillId="0" borderId="36" xfId="0" applyFont="1" applyBorder="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4" fillId="0" borderId="56" xfId="0" applyFont="1" applyBorder="1" applyAlignment="1">
      <alignment horizontal="center" vertical="center"/>
    </xf>
    <xf numFmtId="0" fontId="18" fillId="0" borderId="1" xfId="0" applyFont="1" applyBorder="1" applyAlignment="1">
      <alignment horizontal="right" vertical="center"/>
    </xf>
    <xf numFmtId="0" fontId="10" fillId="0" borderId="1" xfId="0" applyFont="1" applyBorder="1" applyAlignment="1">
      <alignment horizontal="right" vertical="center"/>
    </xf>
    <xf numFmtId="0" fontId="4" fillId="0" borderId="56" xfId="0" applyFont="1" applyBorder="1" applyAlignment="1">
      <alignment horizontal="center"/>
    </xf>
    <xf numFmtId="0" fontId="4" fillId="0" borderId="18" xfId="0" applyFont="1" applyBorder="1" applyAlignment="1">
      <alignment horizontal="center"/>
    </xf>
    <xf numFmtId="0" fontId="4" fillId="0" borderId="41" xfId="0" applyFont="1" applyBorder="1" applyAlignment="1">
      <alignment horizontal="center"/>
    </xf>
    <xf numFmtId="0" fontId="4" fillId="0" borderId="34" xfId="0" applyFont="1" applyBorder="1" applyAlignment="1">
      <alignment horizont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20" fillId="9" borderId="52" xfId="0" applyFont="1" applyFill="1" applyBorder="1" applyAlignment="1">
      <alignment horizontal="center" vertical="center" wrapText="1"/>
    </xf>
    <xf numFmtId="0" fontId="20" fillId="9" borderId="53" xfId="0" applyFont="1" applyFill="1" applyBorder="1" applyAlignment="1">
      <alignment horizontal="center" vertical="center" wrapText="1"/>
    </xf>
    <xf numFmtId="0" fontId="20" fillId="9" borderId="51" xfId="0" applyFont="1" applyFill="1" applyBorder="1" applyAlignment="1">
      <alignment horizontal="center" vertical="center" wrapText="1"/>
    </xf>
    <xf numFmtId="0" fontId="20" fillId="9" borderId="54" xfId="0" applyFont="1" applyFill="1" applyBorder="1" applyAlignment="1">
      <alignment horizontal="center" vertical="center" wrapText="1"/>
    </xf>
    <xf numFmtId="0" fontId="20" fillId="9" borderId="55" xfId="0" applyFont="1" applyFill="1" applyBorder="1" applyAlignment="1">
      <alignment horizontal="center" vertical="center" wrapText="1"/>
    </xf>
  </cellXfs>
  <cellStyles count="36">
    <cellStyle name="BodyStyle" xfId="3" xr:uid="{00000000-0005-0000-0000-000000000000}"/>
    <cellStyle name="BodyStyleBold" xfId="4" xr:uid="{00000000-0005-0000-0000-000001000000}"/>
    <cellStyle name="BodyStyleBoldRight" xfId="5" xr:uid="{00000000-0005-0000-0000-000002000000}"/>
    <cellStyle name="BodyStyleWithBorder" xfId="6" xr:uid="{00000000-0005-0000-0000-000003000000}"/>
    <cellStyle name="BorderThinBlack" xfId="7" xr:uid="{00000000-0005-0000-0000-000004000000}"/>
    <cellStyle name="Comma" xfId="8" xr:uid="{00000000-0005-0000-0000-000005000000}"/>
    <cellStyle name="Comma [0]" xfId="9" xr:uid="{00000000-0005-0000-0000-000006000000}"/>
    <cellStyle name="Currency" xfId="10" xr:uid="{00000000-0005-0000-0000-000007000000}"/>
    <cellStyle name="Currency [0]" xfId="11" xr:uid="{00000000-0005-0000-0000-000008000000}"/>
    <cellStyle name="DateStyle" xfId="12" xr:uid="{00000000-0005-0000-0000-000009000000}"/>
    <cellStyle name="DateTimeStyle" xfId="13" xr:uid="{00000000-0005-0000-0000-00000A000000}"/>
    <cellStyle name="Decimal" xfId="14" xr:uid="{00000000-0005-0000-0000-00000B000000}"/>
    <cellStyle name="DecimalWithBorder" xfId="15" xr:uid="{00000000-0005-0000-0000-00000C000000}"/>
    <cellStyle name="EuroCurrency" xfId="16" xr:uid="{00000000-0005-0000-0000-00000D000000}"/>
    <cellStyle name="EuroCurrencyWithBorder" xfId="17" xr:uid="{00000000-0005-0000-0000-00000E000000}"/>
    <cellStyle name="HeaderStyle" xfId="18" xr:uid="{00000000-0005-0000-0000-00000F000000}"/>
    <cellStyle name="HeaderSubTop" xfId="19" xr:uid="{00000000-0005-0000-0000-000010000000}"/>
    <cellStyle name="HeaderSubTopNoBold" xfId="20" xr:uid="{00000000-0005-0000-0000-000011000000}"/>
    <cellStyle name="HeaderTopBuyer" xfId="21" xr:uid="{00000000-0005-0000-0000-000012000000}"/>
    <cellStyle name="HeaderTopStyle" xfId="22" xr:uid="{00000000-0005-0000-0000-000013000000}"/>
    <cellStyle name="HeaderTopStyleAlignRight" xfId="23" xr:uid="{00000000-0005-0000-0000-000014000000}"/>
    <cellStyle name="Hipervínculo" xfId="32" builtinId="8"/>
    <cellStyle name="MainTitle" xfId="24" xr:uid="{00000000-0005-0000-0000-000016000000}"/>
    <cellStyle name="Millares" xfId="1" builtinId="3"/>
    <cellStyle name="Millares 2" xfId="35" xr:uid="{5F979D32-DCDE-4689-826F-8EAE7B15BBEE}"/>
    <cellStyle name="Moneda" xfId="31" builtinId="4"/>
    <cellStyle name="Normal" xfId="0" builtinId="0"/>
    <cellStyle name="Normal 2" xfId="25" xr:uid="{00000000-0005-0000-0000-00001A000000}"/>
    <cellStyle name="Normal 3" xfId="26" xr:uid="{00000000-0005-0000-0000-00001B000000}"/>
    <cellStyle name="Normal 4" xfId="33" xr:uid="{E7E5D61A-7332-4A03-A2BD-3C5B51F2F354}"/>
    <cellStyle name="Numeric" xfId="27" xr:uid="{00000000-0005-0000-0000-00001C000000}"/>
    <cellStyle name="NumericWithBorder" xfId="28" xr:uid="{00000000-0005-0000-0000-00001D000000}"/>
    <cellStyle name="Percent" xfId="29" xr:uid="{00000000-0005-0000-0000-00001E000000}"/>
    <cellStyle name="Porcentaje" xfId="2" builtinId="5"/>
    <cellStyle name="Porcentaje 2" xfId="30" xr:uid="{00000000-0005-0000-0000-000020000000}"/>
    <cellStyle name="Porcentaje 3" xfId="34" xr:uid="{14E28DB5-4972-4CE8-BBB0-23ACB3D10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1'!$J$18</c:f>
              <c:strCache>
                <c:ptCount val="1"/>
                <c:pt idx="0">
                  <c:v>Recursos Presupuestados</c:v>
                </c:pt>
              </c:strCache>
            </c:strRef>
          </c:tx>
          <c:spPr>
            <a:solidFill>
              <a:schemeClr val="accent1"/>
            </a:solidFill>
            <a:ln>
              <a:noFill/>
            </a:ln>
            <a:effectLst/>
            <a:sp3d/>
          </c:spPr>
          <c:invertIfNegative val="0"/>
          <c:dLbls>
            <c:dLbl>
              <c:idx val="0"/>
              <c:layout>
                <c:manualLayout>
                  <c:x val="0"/>
                  <c:y val="0.35354719265733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9D-4EF8-ABBB-547C15B88E24}"/>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9D-4EF8-ABBB-547C15B88E24}"/>
                </c:ext>
              </c:extLst>
            </c:dLbl>
            <c:spPr>
              <a:noFill/>
              <a:ln>
                <a:noFill/>
              </a:ln>
              <a:effectLst/>
            </c:spPr>
            <c:txPr>
              <a:bodyPr rot="-5400000" spcFirstLastPara="1" vertOverflow="ellipsis"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1'!$I$19:$I$23</c:f>
              <c:strCache>
                <c:ptCount val="5"/>
                <c:pt idx="0">
                  <c:v>I</c:v>
                </c:pt>
                <c:pt idx="1">
                  <c:v>II</c:v>
                </c:pt>
                <c:pt idx="2">
                  <c:v>III</c:v>
                </c:pt>
                <c:pt idx="3">
                  <c:v>IV</c:v>
                </c:pt>
                <c:pt idx="4">
                  <c:v>Total</c:v>
                </c:pt>
              </c:strCache>
            </c:strRef>
          </c:cat>
          <c:val>
            <c:numRef>
              <c:f>'Informe Trim 1'!$J$19:$J$23</c:f>
              <c:numCache>
                <c:formatCode>_-"$"* #,##0_-;\-"$"* #,##0_-;_-"$"* "-"??_-;_-@_-</c:formatCode>
                <c:ptCount val="5"/>
                <c:pt idx="0">
                  <c:v>385609742786</c:v>
                </c:pt>
                <c:pt idx="1">
                  <c:v>80084486476</c:v>
                </c:pt>
                <c:pt idx="2">
                  <c:v>4858655371</c:v>
                </c:pt>
                <c:pt idx="3">
                  <c:v>47768917426</c:v>
                </c:pt>
                <c:pt idx="4">
                  <c:v>518321802059</c:v>
                </c:pt>
              </c:numCache>
            </c:numRef>
          </c:val>
          <c:extLst>
            <c:ext xmlns:c16="http://schemas.microsoft.com/office/drawing/2014/chart" uri="{C3380CC4-5D6E-409C-BE32-E72D297353CC}">
              <c16:uniqueId val="{00000002-BA9D-4EF8-ABBB-547C15B88E24}"/>
            </c:ext>
          </c:extLst>
        </c:ser>
        <c:ser>
          <c:idx val="1"/>
          <c:order val="1"/>
          <c:tx>
            <c:strRef>
              <c:f>'Informe Trim 1'!$K$18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9D-4EF8-ABBB-547C15B88E24}"/>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9D-4EF8-ABBB-547C15B88E24}"/>
                </c:ext>
              </c:extLst>
            </c:dLbl>
            <c:dLbl>
              <c:idx val="4"/>
              <c:layout>
                <c:manualLayout>
                  <c:x val="2.2941973967182138E-3"/>
                  <c:y val="-6.60835874125855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9D-4EF8-ABBB-547C15B88E24}"/>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1'!$I$19:$I$23</c:f>
              <c:strCache>
                <c:ptCount val="5"/>
                <c:pt idx="0">
                  <c:v>I</c:v>
                </c:pt>
                <c:pt idx="1">
                  <c:v>II</c:v>
                </c:pt>
                <c:pt idx="2">
                  <c:v>III</c:v>
                </c:pt>
                <c:pt idx="3">
                  <c:v>IV</c:v>
                </c:pt>
                <c:pt idx="4">
                  <c:v>Total</c:v>
                </c:pt>
              </c:strCache>
            </c:strRef>
          </c:cat>
          <c:val>
            <c:numRef>
              <c:f>'Informe Trim 1'!$K$19:$K$23</c:f>
              <c:numCache>
                <c:formatCode>_-"$"* #,##0_-;\-"$"* #,##0_-;_-"$"* "-"??_-;_-@_-</c:formatCode>
                <c:ptCount val="5"/>
                <c:pt idx="0">
                  <c:v>65922816623.940002</c:v>
                </c:pt>
                <c:pt idx="1">
                  <c:v>1130203674</c:v>
                </c:pt>
                <c:pt idx="2">
                  <c:v>55910864</c:v>
                </c:pt>
                <c:pt idx="4">
                  <c:v>67108931161.940002</c:v>
                </c:pt>
              </c:numCache>
            </c:numRef>
          </c:val>
          <c:extLst>
            <c:ext xmlns:c16="http://schemas.microsoft.com/office/drawing/2014/chart" uri="{C3380CC4-5D6E-409C-BE32-E72D297353CC}">
              <c16:uniqueId val="{00000003-BA9D-4EF8-ABBB-547C15B88E24}"/>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1'!$C$18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1'!$B$19:$B$23</c:f>
              <c:strCache>
                <c:ptCount val="5"/>
                <c:pt idx="0">
                  <c:v>I</c:v>
                </c:pt>
                <c:pt idx="1">
                  <c:v>II</c:v>
                </c:pt>
                <c:pt idx="2">
                  <c:v>III</c:v>
                </c:pt>
                <c:pt idx="3">
                  <c:v>IV</c:v>
                </c:pt>
                <c:pt idx="4">
                  <c:v>Total</c:v>
                </c:pt>
              </c:strCache>
            </c:strRef>
          </c:cat>
          <c:val>
            <c:numRef>
              <c:f>'Informe Trim 1'!$C$19:$C$23</c:f>
              <c:numCache>
                <c:formatCode>0</c:formatCode>
                <c:ptCount val="5"/>
                <c:pt idx="0">
                  <c:v>1026.4000000000001</c:v>
                </c:pt>
                <c:pt idx="1">
                  <c:v>134.6</c:v>
                </c:pt>
                <c:pt idx="2">
                  <c:v>9</c:v>
                </c:pt>
                <c:pt idx="3">
                  <c:v>4</c:v>
                </c:pt>
                <c:pt idx="4" formatCode="General">
                  <c:v>1174</c:v>
                </c:pt>
              </c:numCache>
            </c:numRef>
          </c:val>
          <c:extLst>
            <c:ext xmlns:c16="http://schemas.microsoft.com/office/drawing/2014/chart" uri="{C3380CC4-5D6E-409C-BE32-E72D297353CC}">
              <c16:uniqueId val="{00000008-8C23-4BF3-AC89-740A62AEE320}"/>
            </c:ext>
          </c:extLst>
        </c:ser>
        <c:ser>
          <c:idx val="1"/>
          <c:order val="1"/>
          <c:tx>
            <c:strRef>
              <c:f>'Informe Trim 1'!$D$18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C23-4BF3-AC89-740A62AEE320}"/>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C23-4BF3-AC89-740A62AEE320}"/>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C23-4BF3-AC89-740A62AEE320}"/>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1'!$B$19:$B$23</c:f>
              <c:strCache>
                <c:ptCount val="5"/>
                <c:pt idx="0">
                  <c:v>I</c:v>
                </c:pt>
                <c:pt idx="1">
                  <c:v>II</c:v>
                </c:pt>
                <c:pt idx="2">
                  <c:v>III</c:v>
                </c:pt>
                <c:pt idx="3">
                  <c:v>IV</c:v>
                </c:pt>
                <c:pt idx="4">
                  <c:v>Total</c:v>
                </c:pt>
              </c:strCache>
            </c:strRef>
          </c:cat>
          <c:val>
            <c:numRef>
              <c:f>'Informe Trim 1'!$D$19:$D$23</c:f>
              <c:numCache>
                <c:formatCode>General</c:formatCode>
                <c:ptCount val="5"/>
                <c:pt idx="0">
                  <c:v>613</c:v>
                </c:pt>
                <c:pt idx="1">
                  <c:v>14</c:v>
                </c:pt>
                <c:pt idx="2">
                  <c:v>1</c:v>
                </c:pt>
                <c:pt idx="4">
                  <c:v>628</c:v>
                </c:pt>
              </c:numCache>
            </c:numRef>
          </c:val>
          <c:extLst>
            <c:ext xmlns:c16="http://schemas.microsoft.com/office/drawing/2014/chart" uri="{C3380CC4-5D6E-409C-BE32-E72D297353CC}">
              <c16:uniqueId val="{00000009-8C23-4BF3-AC89-740A62AEE320}"/>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2'!$J$18</c:f>
              <c:strCache>
                <c:ptCount val="1"/>
                <c:pt idx="0">
                  <c:v>Recursos Presupuestados</c:v>
                </c:pt>
              </c:strCache>
            </c:strRef>
          </c:tx>
          <c:spPr>
            <a:solidFill>
              <a:schemeClr val="accent1"/>
            </a:solidFill>
            <a:ln>
              <a:noFill/>
            </a:ln>
            <a:effectLst/>
            <a:sp3d/>
          </c:spPr>
          <c:invertIfNegative val="0"/>
          <c:dLbls>
            <c:dLbl>
              <c:idx val="0"/>
              <c:layout>
                <c:manualLayout>
                  <c:x val="0"/>
                  <c:y val="0.35354719265733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F0-4AF9-8FB0-32058CB6F5B9}"/>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F0-4AF9-8FB0-32058CB6F5B9}"/>
                </c:ext>
              </c:extLst>
            </c:dLbl>
            <c:spPr>
              <a:noFill/>
              <a:ln>
                <a:noFill/>
              </a:ln>
              <a:effectLst/>
            </c:spPr>
            <c:txPr>
              <a:bodyPr rot="-5400000" spcFirstLastPara="1" vertOverflow="ellipsis"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2'!$I$19:$I$23</c:f>
              <c:strCache>
                <c:ptCount val="5"/>
                <c:pt idx="0">
                  <c:v>I</c:v>
                </c:pt>
                <c:pt idx="1">
                  <c:v>II</c:v>
                </c:pt>
                <c:pt idx="2">
                  <c:v>III</c:v>
                </c:pt>
                <c:pt idx="3">
                  <c:v>IV</c:v>
                </c:pt>
                <c:pt idx="4">
                  <c:v>Total</c:v>
                </c:pt>
              </c:strCache>
            </c:strRef>
          </c:cat>
          <c:val>
            <c:numRef>
              <c:f>'Informe Trim 2'!$J$19:$J$23</c:f>
              <c:numCache>
                <c:formatCode>_-"$"* #,##0_-;\-"$"* #,##0_-;_-"$"* "-"??_-;_-@_-</c:formatCode>
                <c:ptCount val="5"/>
                <c:pt idx="0">
                  <c:v>351983967482</c:v>
                </c:pt>
                <c:pt idx="1">
                  <c:v>111263741325</c:v>
                </c:pt>
                <c:pt idx="2">
                  <c:v>11880508608</c:v>
                </c:pt>
                <c:pt idx="3">
                  <c:v>47618917426</c:v>
                </c:pt>
                <c:pt idx="4">
                  <c:v>522747134841</c:v>
                </c:pt>
              </c:numCache>
            </c:numRef>
          </c:val>
          <c:extLst>
            <c:ext xmlns:c16="http://schemas.microsoft.com/office/drawing/2014/chart" uri="{C3380CC4-5D6E-409C-BE32-E72D297353CC}">
              <c16:uniqueId val="{00000002-31F0-4AF9-8FB0-32058CB6F5B9}"/>
            </c:ext>
          </c:extLst>
        </c:ser>
        <c:ser>
          <c:idx val="1"/>
          <c:order val="1"/>
          <c:tx>
            <c:strRef>
              <c:f>'Informe Trim 2'!$K$18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F0-4AF9-8FB0-32058CB6F5B9}"/>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F0-4AF9-8FB0-32058CB6F5B9}"/>
                </c:ext>
              </c:extLst>
            </c:dLbl>
            <c:dLbl>
              <c:idx val="4"/>
              <c:layout>
                <c:manualLayout>
                  <c:x val="2.2941973967182138E-3"/>
                  <c:y val="-6.60835874125855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1F0-4AF9-8FB0-32058CB6F5B9}"/>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2'!$I$19:$I$23</c:f>
              <c:strCache>
                <c:ptCount val="5"/>
                <c:pt idx="0">
                  <c:v>I</c:v>
                </c:pt>
                <c:pt idx="1">
                  <c:v>II</c:v>
                </c:pt>
                <c:pt idx="2">
                  <c:v>III</c:v>
                </c:pt>
                <c:pt idx="3">
                  <c:v>IV</c:v>
                </c:pt>
                <c:pt idx="4">
                  <c:v>Total</c:v>
                </c:pt>
              </c:strCache>
            </c:strRef>
          </c:cat>
          <c:val>
            <c:numRef>
              <c:f>'Informe Trim 2'!$K$19:$K$23</c:f>
              <c:numCache>
                <c:formatCode>_-"$"* #,##0_-;\-"$"* #,##0_-;_-"$"* "-"??_-;_-@_-</c:formatCode>
                <c:ptCount val="5"/>
                <c:pt idx="0">
                  <c:v>70961876710.110001</c:v>
                </c:pt>
                <c:pt idx="1">
                  <c:v>47299536469</c:v>
                </c:pt>
                <c:pt idx="4">
                  <c:v>118261413179.11</c:v>
                </c:pt>
              </c:numCache>
            </c:numRef>
          </c:val>
          <c:extLst>
            <c:ext xmlns:c16="http://schemas.microsoft.com/office/drawing/2014/chart" uri="{C3380CC4-5D6E-409C-BE32-E72D297353CC}">
              <c16:uniqueId val="{00000006-31F0-4AF9-8FB0-32058CB6F5B9}"/>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2'!$C$18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2'!$B$19:$B$23</c:f>
              <c:strCache>
                <c:ptCount val="5"/>
                <c:pt idx="0">
                  <c:v>I</c:v>
                </c:pt>
                <c:pt idx="1">
                  <c:v>II</c:v>
                </c:pt>
                <c:pt idx="2">
                  <c:v>III</c:v>
                </c:pt>
                <c:pt idx="3">
                  <c:v>IV</c:v>
                </c:pt>
                <c:pt idx="4">
                  <c:v>Total</c:v>
                </c:pt>
              </c:strCache>
            </c:strRef>
          </c:cat>
          <c:val>
            <c:numRef>
              <c:f>'Informe Trim 2'!$C$19:$C$23</c:f>
              <c:numCache>
                <c:formatCode>0</c:formatCode>
                <c:ptCount val="5"/>
                <c:pt idx="0">
                  <c:v>1150.8333333333333</c:v>
                </c:pt>
                <c:pt idx="1">
                  <c:v>188.99666666666667</c:v>
                </c:pt>
                <c:pt idx="2">
                  <c:v>20</c:v>
                </c:pt>
                <c:pt idx="3">
                  <c:v>4</c:v>
                </c:pt>
                <c:pt idx="4">
                  <c:v>1363.83</c:v>
                </c:pt>
              </c:numCache>
            </c:numRef>
          </c:val>
          <c:extLst>
            <c:ext xmlns:c16="http://schemas.microsoft.com/office/drawing/2014/chart" uri="{C3380CC4-5D6E-409C-BE32-E72D297353CC}">
              <c16:uniqueId val="{00000000-46C2-4FCB-B5B4-DD8A08C78D8A}"/>
            </c:ext>
          </c:extLst>
        </c:ser>
        <c:ser>
          <c:idx val="1"/>
          <c:order val="1"/>
          <c:tx>
            <c:strRef>
              <c:f>'Informe Trim 2'!$D$18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C2-4FCB-B5B4-DD8A08C78D8A}"/>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C2-4FCB-B5B4-DD8A08C78D8A}"/>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C2-4FCB-B5B4-DD8A08C78D8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2'!$B$19:$B$23</c:f>
              <c:strCache>
                <c:ptCount val="5"/>
                <c:pt idx="0">
                  <c:v>I</c:v>
                </c:pt>
                <c:pt idx="1">
                  <c:v>II</c:v>
                </c:pt>
                <c:pt idx="2">
                  <c:v>III</c:v>
                </c:pt>
                <c:pt idx="3">
                  <c:v>IV</c:v>
                </c:pt>
                <c:pt idx="4">
                  <c:v>Total</c:v>
                </c:pt>
              </c:strCache>
            </c:strRef>
          </c:cat>
          <c:val>
            <c:numRef>
              <c:f>'Informe Trim 2'!$D$19:$D$23</c:f>
              <c:numCache>
                <c:formatCode>General</c:formatCode>
                <c:ptCount val="5"/>
                <c:pt idx="0">
                  <c:v>628</c:v>
                </c:pt>
                <c:pt idx="1">
                  <c:v>241</c:v>
                </c:pt>
                <c:pt idx="4">
                  <c:v>869</c:v>
                </c:pt>
              </c:numCache>
            </c:numRef>
          </c:val>
          <c:extLst>
            <c:ext xmlns:c16="http://schemas.microsoft.com/office/drawing/2014/chart" uri="{C3380CC4-5D6E-409C-BE32-E72D297353CC}">
              <c16:uniqueId val="{00000004-46C2-4FCB-B5B4-DD8A08C78D8A}"/>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3'!$J$18</c:f>
              <c:strCache>
                <c:ptCount val="1"/>
                <c:pt idx="0">
                  <c:v>Recursos Presupuestados</c:v>
                </c:pt>
              </c:strCache>
            </c:strRef>
          </c:tx>
          <c:spPr>
            <a:solidFill>
              <a:schemeClr val="accent1"/>
            </a:solidFill>
            <a:ln>
              <a:noFill/>
            </a:ln>
            <a:effectLst/>
            <a:sp3d/>
          </c:spPr>
          <c:invertIfNegative val="0"/>
          <c:dLbls>
            <c:dLbl>
              <c:idx val="0"/>
              <c:layout>
                <c:manualLayout>
                  <c:x val="0"/>
                  <c:y val="0.35354719265733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F3-4DBE-A9C6-4B713D4FBE70}"/>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F3-4DBE-A9C6-4B713D4FBE70}"/>
                </c:ext>
              </c:extLst>
            </c:dLbl>
            <c:spPr>
              <a:noFill/>
              <a:ln>
                <a:noFill/>
              </a:ln>
              <a:effectLst/>
            </c:spPr>
            <c:txPr>
              <a:bodyPr rot="-5400000" spcFirstLastPara="1" vertOverflow="ellipsis"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3'!$I$19:$I$23</c:f>
              <c:strCache>
                <c:ptCount val="5"/>
                <c:pt idx="0">
                  <c:v>I</c:v>
                </c:pt>
                <c:pt idx="1">
                  <c:v>II</c:v>
                </c:pt>
                <c:pt idx="2">
                  <c:v>III</c:v>
                </c:pt>
                <c:pt idx="3">
                  <c:v>IV</c:v>
                </c:pt>
                <c:pt idx="4">
                  <c:v>Total</c:v>
                </c:pt>
              </c:strCache>
            </c:strRef>
          </c:cat>
          <c:val>
            <c:numRef>
              <c:f>'Informe Trim 3'!$J$19:$J$23</c:f>
              <c:numCache>
                <c:formatCode>_-"$"* #,##0_-;\-"$"* #,##0_-;_-"$"* "-"??_-;_-@_-</c:formatCode>
                <c:ptCount val="5"/>
                <c:pt idx="0">
                  <c:v>351983967482</c:v>
                </c:pt>
                <c:pt idx="1">
                  <c:v>111263741325</c:v>
                </c:pt>
                <c:pt idx="2">
                  <c:v>11880508608</c:v>
                </c:pt>
                <c:pt idx="3">
                  <c:v>47618917426</c:v>
                </c:pt>
                <c:pt idx="4">
                  <c:v>522747134841</c:v>
                </c:pt>
              </c:numCache>
            </c:numRef>
          </c:val>
          <c:extLst>
            <c:ext xmlns:c16="http://schemas.microsoft.com/office/drawing/2014/chart" uri="{C3380CC4-5D6E-409C-BE32-E72D297353CC}">
              <c16:uniqueId val="{00000002-6FF3-4DBE-A9C6-4B713D4FBE70}"/>
            </c:ext>
          </c:extLst>
        </c:ser>
        <c:ser>
          <c:idx val="1"/>
          <c:order val="1"/>
          <c:tx>
            <c:strRef>
              <c:f>'Informe Trim 3'!$K$18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F3-4DBE-A9C6-4B713D4FBE70}"/>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F3-4DBE-A9C6-4B713D4FBE70}"/>
                </c:ext>
              </c:extLst>
            </c:dLbl>
            <c:dLbl>
              <c:idx val="4"/>
              <c:layout>
                <c:manualLayout>
                  <c:x val="2.2941973967182138E-3"/>
                  <c:y val="-6.60835874125855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F3-4DBE-A9C6-4B713D4FBE70}"/>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3'!$I$19:$I$23</c:f>
              <c:strCache>
                <c:ptCount val="5"/>
                <c:pt idx="0">
                  <c:v>I</c:v>
                </c:pt>
                <c:pt idx="1">
                  <c:v>II</c:v>
                </c:pt>
                <c:pt idx="2">
                  <c:v>III</c:v>
                </c:pt>
                <c:pt idx="3">
                  <c:v>IV</c:v>
                </c:pt>
                <c:pt idx="4">
                  <c:v>Total</c:v>
                </c:pt>
              </c:strCache>
            </c:strRef>
          </c:cat>
          <c:val>
            <c:numRef>
              <c:f>'Informe Trim 3'!$K$19:$K$23</c:f>
              <c:numCache>
                <c:formatCode>_-"$"* #,##0_-;\-"$"* #,##0_-;_-"$"* "-"??_-;_-@_-</c:formatCode>
                <c:ptCount val="5"/>
                <c:pt idx="0">
                  <c:v>70961876710.110001</c:v>
                </c:pt>
                <c:pt idx="1">
                  <c:v>47299536469</c:v>
                </c:pt>
                <c:pt idx="2">
                  <c:v>42627192404.779999</c:v>
                </c:pt>
                <c:pt idx="4">
                  <c:v>160888605583.89001</c:v>
                </c:pt>
              </c:numCache>
            </c:numRef>
          </c:val>
          <c:extLst>
            <c:ext xmlns:c16="http://schemas.microsoft.com/office/drawing/2014/chart" uri="{C3380CC4-5D6E-409C-BE32-E72D297353CC}">
              <c16:uniqueId val="{00000006-6FF3-4DBE-A9C6-4B713D4FBE70}"/>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3'!$C$18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3'!$B$19:$B$23</c:f>
              <c:strCache>
                <c:ptCount val="5"/>
                <c:pt idx="0">
                  <c:v>I</c:v>
                </c:pt>
                <c:pt idx="1">
                  <c:v>II</c:v>
                </c:pt>
                <c:pt idx="2">
                  <c:v>III</c:v>
                </c:pt>
                <c:pt idx="3">
                  <c:v>IV</c:v>
                </c:pt>
                <c:pt idx="4">
                  <c:v>Total</c:v>
                </c:pt>
              </c:strCache>
            </c:strRef>
          </c:cat>
          <c:val>
            <c:numRef>
              <c:f>'Informe Trim 3'!$C$19:$C$23</c:f>
              <c:numCache>
                <c:formatCode>0</c:formatCode>
                <c:ptCount val="5"/>
                <c:pt idx="0">
                  <c:v>1150.8333333333333</c:v>
                </c:pt>
                <c:pt idx="1">
                  <c:v>188.99666666666667</c:v>
                </c:pt>
                <c:pt idx="2">
                  <c:v>20</c:v>
                </c:pt>
                <c:pt idx="3">
                  <c:v>4</c:v>
                </c:pt>
                <c:pt idx="4">
                  <c:v>1363.83</c:v>
                </c:pt>
              </c:numCache>
            </c:numRef>
          </c:val>
          <c:extLst>
            <c:ext xmlns:c16="http://schemas.microsoft.com/office/drawing/2014/chart" uri="{C3380CC4-5D6E-409C-BE32-E72D297353CC}">
              <c16:uniqueId val="{00000000-B2B9-404C-AB19-F2BECB8ACC1E}"/>
            </c:ext>
          </c:extLst>
        </c:ser>
        <c:ser>
          <c:idx val="1"/>
          <c:order val="1"/>
          <c:tx>
            <c:strRef>
              <c:f>'Informe Trim 3'!$D$18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B9-404C-AB19-F2BECB8ACC1E}"/>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B9-404C-AB19-F2BECB8ACC1E}"/>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B9-404C-AB19-F2BECB8ACC1E}"/>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3'!$B$19:$B$23</c:f>
              <c:strCache>
                <c:ptCount val="5"/>
                <c:pt idx="0">
                  <c:v>I</c:v>
                </c:pt>
                <c:pt idx="1">
                  <c:v>II</c:v>
                </c:pt>
                <c:pt idx="2">
                  <c:v>III</c:v>
                </c:pt>
                <c:pt idx="3">
                  <c:v>IV</c:v>
                </c:pt>
                <c:pt idx="4">
                  <c:v>Total</c:v>
                </c:pt>
              </c:strCache>
            </c:strRef>
          </c:cat>
          <c:val>
            <c:numRef>
              <c:f>'Informe Trim 3'!$D$19:$D$23</c:f>
              <c:numCache>
                <c:formatCode>General</c:formatCode>
                <c:ptCount val="5"/>
                <c:pt idx="0">
                  <c:v>628</c:v>
                </c:pt>
                <c:pt idx="1">
                  <c:v>241</c:v>
                </c:pt>
                <c:pt idx="2">
                  <c:v>259</c:v>
                </c:pt>
                <c:pt idx="4">
                  <c:v>1128</c:v>
                </c:pt>
              </c:numCache>
            </c:numRef>
          </c:val>
          <c:extLst>
            <c:ext xmlns:c16="http://schemas.microsoft.com/office/drawing/2014/chart" uri="{C3380CC4-5D6E-409C-BE32-E72D297353CC}">
              <c16:uniqueId val="{00000004-B2B9-404C-AB19-F2BECB8ACC1E}"/>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730673</xdr:colOff>
      <xdr:row>3</xdr:row>
      <xdr:rowOff>156302</xdr:rowOff>
    </xdr:to>
    <xdr:pic>
      <xdr:nvPicPr>
        <xdr:cNvPr id="6" name="Imagen 5" descr="Un dibujo con letras&#10;&#10;Descripción generada automáticamente con confianza media">
          <a:extLst>
            <a:ext uri="{FF2B5EF4-FFF2-40B4-BE49-F238E27FC236}">
              <a16:creationId xmlns:a16="http://schemas.microsoft.com/office/drawing/2014/main" id="{CA32F093-55CA-663A-27C5-5FDD0C231934}"/>
            </a:ext>
          </a:extLst>
        </xdr:cNvPr>
        <xdr:cNvPicPr>
          <a:picLocks noChangeAspect="1"/>
        </xdr:cNvPicPr>
      </xdr:nvPicPr>
      <xdr:blipFill>
        <a:blip xmlns:r="http://schemas.openxmlformats.org/officeDocument/2006/relationships" r:embed="rId1"/>
        <a:stretch>
          <a:fillRect/>
        </a:stretch>
      </xdr:blipFill>
      <xdr:spPr>
        <a:xfrm>
          <a:off x="0" y="0"/>
          <a:ext cx="3362325" cy="642077"/>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10" name="Gráfico 9">
          <a:extLst>
            <a:ext uri="{FF2B5EF4-FFF2-40B4-BE49-F238E27FC236}">
              <a16:creationId xmlns:a16="http://schemas.microsoft.com/office/drawing/2014/main" id="{041EB717-F35C-495D-B997-B277061EA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11" name="Gráfico 10">
          <a:extLst>
            <a:ext uri="{FF2B5EF4-FFF2-40B4-BE49-F238E27FC236}">
              <a16:creationId xmlns:a16="http://schemas.microsoft.com/office/drawing/2014/main" id="{0D636638-B2B5-418D-B329-176385D89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730673</xdr:colOff>
      <xdr:row>3</xdr:row>
      <xdr:rowOff>156302</xdr:rowOff>
    </xdr:to>
    <xdr:pic>
      <xdr:nvPicPr>
        <xdr:cNvPr id="2" name="Imagen 1" descr="Un dibujo con letras&#10;&#10;Descripción generada automáticamente con confianza media">
          <a:extLst>
            <a:ext uri="{FF2B5EF4-FFF2-40B4-BE49-F238E27FC236}">
              <a16:creationId xmlns:a16="http://schemas.microsoft.com/office/drawing/2014/main" id="{5AE1A1F6-1F9E-4A31-B6C1-21AC5FEA84CB}"/>
            </a:ext>
          </a:extLst>
        </xdr:cNvPr>
        <xdr:cNvPicPr>
          <a:picLocks noChangeAspect="1"/>
        </xdr:cNvPicPr>
      </xdr:nvPicPr>
      <xdr:blipFill>
        <a:blip xmlns:r="http://schemas.openxmlformats.org/officeDocument/2006/relationships" r:embed="rId1"/>
        <a:stretch>
          <a:fillRect/>
        </a:stretch>
      </xdr:blipFill>
      <xdr:spPr>
        <a:xfrm>
          <a:off x="0" y="0"/>
          <a:ext cx="3369098" cy="642077"/>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3" name="Gráfico 2">
          <a:extLst>
            <a:ext uri="{FF2B5EF4-FFF2-40B4-BE49-F238E27FC236}">
              <a16:creationId xmlns:a16="http://schemas.microsoft.com/office/drawing/2014/main" id="{1B127726-425E-44E4-BD8A-C4B3812013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4" name="Gráfico 3">
          <a:extLst>
            <a:ext uri="{FF2B5EF4-FFF2-40B4-BE49-F238E27FC236}">
              <a16:creationId xmlns:a16="http://schemas.microsoft.com/office/drawing/2014/main" id="{AB69FCBB-B385-437F-9E2F-693664616D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730673</xdr:colOff>
      <xdr:row>3</xdr:row>
      <xdr:rowOff>156302</xdr:rowOff>
    </xdr:to>
    <xdr:pic>
      <xdr:nvPicPr>
        <xdr:cNvPr id="2" name="Imagen 1" descr="Un dibujo con letras&#10;&#10;Descripción generada automáticamente con confianza media">
          <a:extLst>
            <a:ext uri="{FF2B5EF4-FFF2-40B4-BE49-F238E27FC236}">
              <a16:creationId xmlns:a16="http://schemas.microsoft.com/office/drawing/2014/main" id="{5D9E2BE0-8041-411D-AED6-5E45EC16DC0C}"/>
            </a:ext>
          </a:extLst>
        </xdr:cNvPr>
        <xdr:cNvPicPr>
          <a:picLocks noChangeAspect="1"/>
        </xdr:cNvPicPr>
      </xdr:nvPicPr>
      <xdr:blipFill>
        <a:blip xmlns:r="http://schemas.openxmlformats.org/officeDocument/2006/relationships" r:embed="rId1"/>
        <a:stretch>
          <a:fillRect/>
        </a:stretch>
      </xdr:blipFill>
      <xdr:spPr>
        <a:xfrm>
          <a:off x="0" y="0"/>
          <a:ext cx="3369098" cy="642077"/>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3" name="Gráfico 2">
          <a:extLst>
            <a:ext uri="{FF2B5EF4-FFF2-40B4-BE49-F238E27FC236}">
              <a16:creationId xmlns:a16="http://schemas.microsoft.com/office/drawing/2014/main" id="{168498F2-7F1C-4483-BB33-D02D5514C4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4" name="Gráfico 3">
          <a:extLst>
            <a:ext uri="{FF2B5EF4-FFF2-40B4-BE49-F238E27FC236}">
              <a16:creationId xmlns:a16="http://schemas.microsoft.com/office/drawing/2014/main" id="{54144F58-95D0-4FED-AE64-E3911108DE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3365126</xdr:colOff>
      <xdr:row>3</xdr:row>
      <xdr:rowOff>3342</xdr:rowOff>
    </xdr:to>
    <xdr:pic>
      <xdr:nvPicPr>
        <xdr:cNvPr id="4" name="Imagen 3">
          <a:extLst>
            <a:ext uri="{FF2B5EF4-FFF2-40B4-BE49-F238E27FC236}">
              <a16:creationId xmlns:a16="http://schemas.microsoft.com/office/drawing/2014/main" id="{7CC6B22B-ED24-4E0F-A8EC-BF9646AA7F28}"/>
            </a:ext>
          </a:extLst>
        </xdr:cNvPr>
        <xdr:cNvPicPr>
          <a:picLocks noChangeAspect="1"/>
        </xdr:cNvPicPr>
      </xdr:nvPicPr>
      <xdr:blipFill>
        <a:blip xmlns:r="http://schemas.openxmlformats.org/officeDocument/2006/relationships" r:embed="rId1"/>
        <a:stretch>
          <a:fillRect/>
        </a:stretch>
      </xdr:blipFill>
      <xdr:spPr>
        <a:xfrm>
          <a:off x="0" y="0"/>
          <a:ext cx="3362325" cy="6420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ministerio/gesti%C3%B3n/contrataci%C3%B3n/"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inenergia.gov.co/es/ministerio/gesti%C3%B3n/contrataci%C3%B3n/"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minenergia.gov.co/es/ministerio/gesti%C3%B3n/contrataci%C3%B3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5E2D-547D-434B-9F0D-AC44774D97B2}">
  <sheetPr>
    <pageSetUpPr fitToPage="1"/>
  </sheetPr>
  <dimension ref="A1:N105"/>
  <sheetViews>
    <sheetView showGridLines="0" zoomScale="85" zoomScaleNormal="85" zoomScaleSheetLayoutView="85" workbookViewId="0">
      <pane ySplit="5" topLeftCell="A6" activePane="bottomLeft" state="frozen"/>
      <selection pane="bottomLeft" activeCell="I4" sqref="I4"/>
    </sheetView>
  </sheetViews>
  <sheetFormatPr baseColWidth="10" defaultRowHeight="12.75" x14ac:dyDescent="0.2"/>
  <cols>
    <col min="1" max="1" width="15.42578125" customWidth="1"/>
    <col min="2" max="2" width="12.28515625" customWidth="1"/>
    <col min="3" max="6" width="11.85546875" customWidth="1"/>
    <col min="7" max="7" width="3.28515625" customWidth="1"/>
    <col min="8" max="8" width="14.5703125" customWidth="1"/>
    <col min="9" max="9" width="9.7109375" customWidth="1"/>
    <col min="10" max="10" width="18.7109375" customWidth="1"/>
    <col min="11" max="14" width="16.85546875"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57</v>
      </c>
      <c r="N1" s="3" t="s">
        <v>0</v>
      </c>
    </row>
    <row r="2" spans="1:14" x14ac:dyDescent="0.2">
      <c r="I2" s="6" t="s">
        <v>52</v>
      </c>
      <c r="M2" s="2" t="s">
        <v>1</v>
      </c>
      <c r="N2" s="50">
        <v>45382</v>
      </c>
    </row>
    <row r="3" spans="1:14" s="4" customFormat="1" x14ac:dyDescent="0.2">
      <c r="C3"/>
      <c r="D3"/>
      <c r="E3"/>
      <c r="F3"/>
      <c r="G3"/>
      <c r="I3" s="12"/>
    </row>
    <row r="4" spans="1:14" x14ac:dyDescent="0.2">
      <c r="I4" s="6" t="s">
        <v>53</v>
      </c>
    </row>
    <row r="5" spans="1:14" x14ac:dyDescent="0.2">
      <c r="B5" s="7"/>
      <c r="C5" s="7"/>
      <c r="D5" s="7"/>
      <c r="E5" s="7"/>
      <c r="F5" s="7"/>
      <c r="G5" s="7"/>
      <c r="H5" s="7"/>
      <c r="I5" s="7"/>
      <c r="J5" s="7"/>
      <c r="K5" s="7"/>
      <c r="L5" s="7"/>
    </row>
    <row r="6" spans="1:14" x14ac:dyDescent="0.2">
      <c r="B6" s="7"/>
      <c r="C6" s="7"/>
      <c r="D6" s="7"/>
      <c r="E6" s="7"/>
      <c r="F6" s="7"/>
      <c r="G6" s="7"/>
      <c r="H6" s="7"/>
      <c r="I6" s="7"/>
      <c r="J6" s="168" t="s">
        <v>4</v>
      </c>
      <c r="K6" s="168"/>
      <c r="L6" s="168"/>
      <c r="M6" s="168"/>
      <c r="N6" s="164" t="s">
        <v>81</v>
      </c>
    </row>
    <row r="7" spans="1:14" x14ac:dyDescent="0.2">
      <c r="H7" s="7"/>
      <c r="I7" s="7"/>
      <c r="J7" s="58" t="s">
        <v>5</v>
      </c>
      <c r="K7" s="5" t="s">
        <v>6</v>
      </c>
      <c r="L7" s="5" t="s">
        <v>7</v>
      </c>
      <c r="M7" s="5" t="s">
        <v>8</v>
      </c>
      <c r="N7" s="165"/>
    </row>
    <row r="8" spans="1:14" x14ac:dyDescent="0.2">
      <c r="A8" s="6" t="s">
        <v>3</v>
      </c>
      <c r="B8" s="59">
        <v>2024</v>
      </c>
      <c r="D8" s="11" t="s">
        <v>20</v>
      </c>
      <c r="E8" s="80">
        <f>+J23</f>
        <v>518321802059</v>
      </c>
      <c r="F8" s="81"/>
      <c r="G8" s="6"/>
      <c r="H8" s="166" t="s">
        <v>59</v>
      </c>
      <c r="I8" s="166"/>
      <c r="J8" s="98">
        <f>+J19</f>
        <v>385609742786</v>
      </c>
      <c r="K8" s="32">
        <f>+J20</f>
        <v>80084486476</v>
      </c>
      <c r="L8" s="32">
        <f>+J21</f>
        <v>4858655371</v>
      </c>
      <c r="M8" s="32">
        <f>+J22</f>
        <v>47768917426</v>
      </c>
      <c r="N8" s="32">
        <f>SUM(J8:M8)</f>
        <v>518321802059</v>
      </c>
    </row>
    <row r="9" spans="1:14" x14ac:dyDescent="0.2">
      <c r="A9" s="6"/>
      <c r="B9" s="6"/>
      <c r="F9" s="96" t="s">
        <v>86</v>
      </c>
      <c r="G9" s="6"/>
      <c r="H9" s="166" t="s">
        <v>60</v>
      </c>
      <c r="I9" s="166"/>
      <c r="J9" s="98">
        <f>+K19</f>
        <v>65922816623.940002</v>
      </c>
      <c r="K9" s="32">
        <f>+K20</f>
        <v>1130203674</v>
      </c>
      <c r="L9" s="32">
        <f>+K21</f>
        <v>55910864</v>
      </c>
      <c r="M9" s="32">
        <f>+K22</f>
        <v>0</v>
      </c>
      <c r="N9" s="32">
        <f>SUM(J9:M9)</f>
        <v>67108931161.940002</v>
      </c>
    </row>
    <row r="10" spans="1:14" x14ac:dyDescent="0.2">
      <c r="A10" s="6"/>
      <c r="B10" s="6"/>
      <c r="E10" s="12"/>
      <c r="F10" s="51"/>
      <c r="G10" s="6"/>
      <c r="H10" s="167" t="s">
        <v>61</v>
      </c>
      <c r="I10" s="167"/>
      <c r="J10" s="103">
        <f>+J9/J8</f>
        <v>0.17095734186499761</v>
      </c>
      <c r="K10" s="104">
        <f t="shared" ref="K10:N10" si="0">+K9/K8</f>
        <v>1.4112641832806199E-2</v>
      </c>
      <c r="L10" s="104">
        <f t="shared" si="0"/>
        <v>1.1507476808031462E-2</v>
      </c>
      <c r="M10" s="104">
        <f t="shared" si="0"/>
        <v>0</v>
      </c>
      <c r="N10" s="104">
        <f t="shared" si="0"/>
        <v>0.12947348711814571</v>
      </c>
    </row>
    <row r="11" spans="1:14" x14ac:dyDescent="0.2">
      <c r="B11" s="7"/>
      <c r="C11" s="7"/>
      <c r="D11" s="7"/>
      <c r="E11" s="7"/>
      <c r="F11" s="7"/>
      <c r="G11" s="7"/>
      <c r="H11" s="7"/>
      <c r="I11" s="7"/>
      <c r="J11" s="36"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23" t="s">
        <v>21</v>
      </c>
      <c r="B13" s="123"/>
      <c r="C13" s="123"/>
      <c r="D13" s="123"/>
      <c r="E13" s="123"/>
      <c r="F13" s="123"/>
      <c r="G13" s="123"/>
      <c r="H13" s="123"/>
      <c r="I13" s="123"/>
      <c r="J13" s="123"/>
      <c r="K13" s="123"/>
      <c r="L13" s="123"/>
      <c r="M13" s="123"/>
      <c r="N13" s="123"/>
    </row>
    <row r="14" spans="1:14" ht="6" customHeight="1" x14ac:dyDescent="0.2">
      <c r="A14" s="17"/>
      <c r="B14" s="17"/>
      <c r="C14" s="17"/>
      <c r="D14" s="17"/>
      <c r="E14" s="17"/>
      <c r="F14" s="17"/>
      <c r="G14" s="17"/>
      <c r="H14" s="17"/>
      <c r="I14" s="17"/>
      <c r="J14" s="17"/>
      <c r="K14" s="17"/>
      <c r="L14" s="17"/>
      <c r="M14" s="17"/>
      <c r="N14" s="17"/>
    </row>
    <row r="15" spans="1:14" ht="13.5" thickBot="1" x14ac:dyDescent="0.25">
      <c r="B15" s="48" t="s">
        <v>12</v>
      </c>
      <c r="J15" s="48" t="s">
        <v>12</v>
      </c>
      <c r="N15" s="37"/>
    </row>
    <row r="16" spans="1:14" ht="13.5" thickBot="1" x14ac:dyDescent="0.25">
      <c r="B16" s="48"/>
      <c r="C16" s="160" t="s">
        <v>24</v>
      </c>
      <c r="D16" s="161"/>
      <c r="E16" s="161"/>
      <c r="F16" s="162"/>
      <c r="J16" s="157" t="s">
        <v>41</v>
      </c>
      <c r="K16" s="158"/>
      <c r="L16" s="158"/>
      <c r="M16" s="159"/>
    </row>
    <row r="17" spans="1:14" s="26" customFormat="1" ht="9" thickBot="1" x14ac:dyDescent="0.2">
      <c r="C17" s="65">
        <v>1</v>
      </c>
      <c r="D17" s="66">
        <v>2</v>
      </c>
      <c r="E17" s="66">
        <v>3</v>
      </c>
      <c r="F17" s="66">
        <v>4</v>
      </c>
      <c r="J17" s="83">
        <v>1</v>
      </c>
      <c r="K17" s="84">
        <v>2</v>
      </c>
      <c r="L17" s="84">
        <v>3</v>
      </c>
      <c r="M17" s="85">
        <v>4</v>
      </c>
    </row>
    <row r="18" spans="1:14" ht="39" thickBot="1" x14ac:dyDescent="0.25">
      <c r="B18" s="90" t="s">
        <v>9</v>
      </c>
      <c r="C18" s="91" t="s">
        <v>18</v>
      </c>
      <c r="D18" s="63" t="s">
        <v>11</v>
      </c>
      <c r="E18" s="63" t="s">
        <v>23</v>
      </c>
      <c r="F18" s="92" t="s">
        <v>10</v>
      </c>
      <c r="I18" s="90" t="s">
        <v>9</v>
      </c>
      <c r="J18" s="91" t="s">
        <v>37</v>
      </c>
      <c r="K18" s="63" t="s">
        <v>19</v>
      </c>
      <c r="L18" s="63" t="s">
        <v>23</v>
      </c>
      <c r="M18" s="92" t="s">
        <v>10</v>
      </c>
    </row>
    <row r="19" spans="1:14" ht="27" customHeight="1" x14ac:dyDescent="0.2">
      <c r="B19" s="99" t="s">
        <v>5</v>
      </c>
      <c r="C19" s="106">
        <v>1026.4000000000001</v>
      </c>
      <c r="D19" s="93">
        <v>613</v>
      </c>
      <c r="E19" s="94">
        <f>+D19/C19</f>
        <v>0.59723304754481676</v>
      </c>
      <c r="F19" s="89">
        <f>+D19/$C$23</f>
        <v>0.52214650766609882</v>
      </c>
      <c r="I19" s="100" t="s">
        <v>5</v>
      </c>
      <c r="J19" s="86">
        <v>385609742786</v>
      </c>
      <c r="K19" s="87">
        <v>65922816623.940002</v>
      </c>
      <c r="L19" s="88">
        <f>+K19/J19</f>
        <v>0.17095734186499761</v>
      </c>
      <c r="M19" s="89">
        <f>+K19/J23</f>
        <v>0.12718511234153348</v>
      </c>
    </row>
    <row r="20" spans="1:14" ht="27" customHeight="1" x14ac:dyDescent="0.2">
      <c r="B20" s="10" t="s">
        <v>6</v>
      </c>
      <c r="C20" s="107">
        <v>134.6</v>
      </c>
      <c r="D20" s="23">
        <v>14</v>
      </c>
      <c r="E20" s="54">
        <f>+D20/C20</f>
        <v>0.10401188707280833</v>
      </c>
      <c r="F20" s="55">
        <f>+(D20+D19)/C23</f>
        <v>0.53407155025553665</v>
      </c>
      <c r="I20" s="10" t="s">
        <v>6</v>
      </c>
      <c r="J20" s="27">
        <v>80084486476</v>
      </c>
      <c r="K20" s="28">
        <v>1130203674</v>
      </c>
      <c r="L20" s="56">
        <f t="shared" ref="L20:L22" si="1">+K20/J20</f>
        <v>1.4112641832806199E-2</v>
      </c>
      <c r="M20" s="55">
        <f>+(K20+K19)/J23</f>
        <v>0.12936561809975231</v>
      </c>
    </row>
    <row r="21" spans="1:14" s="8" customFormat="1" ht="27" customHeight="1" x14ac:dyDescent="0.2">
      <c r="B21" s="10" t="s">
        <v>7</v>
      </c>
      <c r="C21" s="107">
        <v>9</v>
      </c>
      <c r="D21" s="23">
        <v>1</v>
      </c>
      <c r="E21" s="56">
        <f t="shared" ref="E21:E22" si="2">+D21/C21</f>
        <v>0.1111111111111111</v>
      </c>
      <c r="F21" s="55">
        <f>+(D21+D20+D19)/C23</f>
        <v>0.53492333901192501</v>
      </c>
      <c r="G21"/>
      <c r="I21" s="10" t="s">
        <v>7</v>
      </c>
      <c r="J21" s="27">
        <v>4858655371</v>
      </c>
      <c r="K21" s="29">
        <v>55910864</v>
      </c>
      <c r="L21" s="56">
        <f t="shared" si="1"/>
        <v>1.1507476808031462E-2</v>
      </c>
      <c r="M21" s="55">
        <f>+(K21+K20+K19)/J23</f>
        <v>0.12947348711814571</v>
      </c>
    </row>
    <row r="22" spans="1:14" s="8" customFormat="1" ht="27" customHeight="1" thickBot="1" x14ac:dyDescent="0.25">
      <c r="B22" s="95" t="s">
        <v>8</v>
      </c>
      <c r="C22" s="108">
        <v>4</v>
      </c>
      <c r="D22" s="25"/>
      <c r="E22" s="57">
        <f t="shared" si="2"/>
        <v>0</v>
      </c>
      <c r="F22" s="55">
        <f>+(D22+D21+D20+D19)/C23</f>
        <v>0.53492333901192501</v>
      </c>
      <c r="G22"/>
      <c r="I22" s="24" t="s">
        <v>8</v>
      </c>
      <c r="J22" s="30">
        <v>47768917426</v>
      </c>
      <c r="K22" s="31"/>
      <c r="L22" s="57">
        <f t="shared" si="1"/>
        <v>0</v>
      </c>
      <c r="M22" s="82">
        <f>+(K22+K21+K20+K19)/J23</f>
        <v>0.12947348711814571</v>
      </c>
    </row>
    <row r="23" spans="1:14" s="8" customFormat="1" ht="28.5" customHeight="1" thickBot="1" x14ac:dyDescent="0.25">
      <c r="B23" s="60" t="s">
        <v>22</v>
      </c>
      <c r="C23" s="61">
        <f>SUM(C19:C22)</f>
        <v>1174</v>
      </c>
      <c r="D23" s="62">
        <f>SUM(D19:D22)</f>
        <v>628</v>
      </c>
      <c r="E23" s="63" t="s">
        <v>23</v>
      </c>
      <c r="F23" s="64">
        <f>+D23/C23</f>
        <v>0.53492333901192501</v>
      </c>
      <c r="G23"/>
      <c r="I23" s="60" t="s">
        <v>22</v>
      </c>
      <c r="J23" s="67">
        <f>SUM(J19:J22)</f>
        <v>518321802059</v>
      </c>
      <c r="K23" s="68">
        <f>SUM(K19:K22)</f>
        <v>67108931161.940002</v>
      </c>
      <c r="L23" s="63" t="s">
        <v>23</v>
      </c>
      <c r="M23" s="64">
        <f>+K23/J23</f>
        <v>0.12947348711814571</v>
      </c>
    </row>
    <row r="24" spans="1:14" s="8" customFormat="1" ht="12.75" customHeight="1" x14ac:dyDescent="0.2">
      <c r="A24" s="149" t="s">
        <v>40</v>
      </c>
      <c r="B24" s="149"/>
      <c r="C24" s="149"/>
      <c r="D24" s="151" t="s">
        <v>11</v>
      </c>
      <c r="E24" s="151"/>
      <c r="F24" s="44"/>
      <c r="G24"/>
      <c r="H24" s="152" t="s">
        <v>39</v>
      </c>
      <c r="I24" s="152"/>
      <c r="J24" s="153"/>
      <c r="K24" s="154" t="s">
        <v>79</v>
      </c>
      <c r="L24" s="154"/>
      <c r="M24" s="154"/>
      <c r="N24" s="46"/>
    </row>
    <row r="25" spans="1:14" s="8" customFormat="1" ht="12.75" customHeight="1" x14ac:dyDescent="0.2">
      <c r="A25" s="150"/>
      <c r="B25" s="150"/>
      <c r="C25" s="150"/>
      <c r="D25" s="155" t="s">
        <v>18</v>
      </c>
      <c r="E25" s="155"/>
      <c r="F25" s="45"/>
      <c r="G25"/>
      <c r="H25" s="152"/>
      <c r="I25" s="152"/>
      <c r="J25" s="152"/>
      <c r="K25" s="156" t="s">
        <v>37</v>
      </c>
      <c r="L25" s="156"/>
      <c r="M25" s="156"/>
      <c r="N25" s="47"/>
    </row>
    <row r="26" spans="1:14" s="8" customFormat="1" x14ac:dyDescent="0.2">
      <c r="A26" s="9"/>
      <c r="B26"/>
      <c r="C26"/>
      <c r="D26"/>
      <c r="E26"/>
      <c r="F26"/>
      <c r="G26"/>
      <c r="H26" s="9"/>
      <c r="I26"/>
      <c r="J26"/>
      <c r="K26"/>
      <c r="L26"/>
      <c r="M26"/>
      <c r="N26"/>
    </row>
    <row r="27" spans="1:14" s="8" customFormat="1" x14ac:dyDescent="0.2">
      <c r="B27" s="163" t="s">
        <v>24</v>
      </c>
      <c r="C27" s="163"/>
      <c r="D27" s="163"/>
      <c r="E27" s="163"/>
      <c r="G27"/>
      <c r="H27" s="9"/>
      <c r="I27"/>
      <c r="J27" s="163" t="s">
        <v>35</v>
      </c>
      <c r="K27" s="163"/>
      <c r="L27" s="163"/>
      <c r="M27" s="163"/>
      <c r="N27"/>
    </row>
    <row r="28" spans="1:14" s="8" customFormat="1" ht="22.5" customHeight="1" x14ac:dyDescent="0.2">
      <c r="A28" s="52" t="s">
        <v>34</v>
      </c>
      <c r="B28" s="53" t="s">
        <v>4</v>
      </c>
      <c r="C28" s="69">
        <f>+E19</f>
        <v>0.59723304754481676</v>
      </c>
      <c r="D28"/>
      <c r="E28" s="53" t="s">
        <v>49</v>
      </c>
      <c r="F28" s="69">
        <f>+F23</f>
        <v>0.53492333901192501</v>
      </c>
      <c r="G28"/>
      <c r="H28" s="9"/>
      <c r="I28" s="97" t="s">
        <v>34</v>
      </c>
      <c r="J28" s="53" t="s">
        <v>4</v>
      </c>
      <c r="K28" s="69">
        <f>+L19</f>
        <v>0.17095734186499761</v>
      </c>
      <c r="L28" s="35"/>
      <c r="M28" s="53" t="s">
        <v>49</v>
      </c>
      <c r="N28" s="69">
        <f>+M23</f>
        <v>0.12947348711814571</v>
      </c>
    </row>
    <row r="29" spans="1:14" s="8" customFormat="1" x14ac:dyDescent="0.2">
      <c r="A29" s="9"/>
      <c r="B29"/>
      <c r="C29"/>
      <c r="D29"/>
      <c r="E29"/>
      <c r="F29"/>
      <c r="G29"/>
      <c r="H29" s="9"/>
      <c r="I29"/>
      <c r="J29"/>
      <c r="K29"/>
      <c r="L29"/>
      <c r="M29"/>
      <c r="N29" s="35"/>
    </row>
    <row r="30" spans="1:14" s="8" customFormat="1" ht="12.75" customHeight="1" x14ac:dyDescent="0.2">
      <c r="A30" s="9"/>
      <c r="B30"/>
      <c r="C30"/>
      <c r="D30"/>
      <c r="E30"/>
      <c r="F30"/>
      <c r="G30"/>
      <c r="H30" s="9"/>
      <c r="I30"/>
      <c r="J30"/>
      <c r="K30"/>
      <c r="L30"/>
      <c r="M30"/>
      <c r="N30" s="35"/>
    </row>
    <row r="31" spans="1:14" s="8" customFormat="1" ht="12.75" customHeight="1" x14ac:dyDescent="0.2">
      <c r="A31" s="9"/>
      <c r="B31"/>
      <c r="C31"/>
      <c r="D31"/>
      <c r="E31"/>
      <c r="F31"/>
      <c r="G31"/>
      <c r="H31" s="9"/>
      <c r="I31"/>
      <c r="J31"/>
      <c r="K31"/>
      <c r="L31"/>
      <c r="M31"/>
      <c r="N31" s="35"/>
    </row>
    <row r="32" spans="1:14" s="8" customFormat="1" ht="12.75" customHeight="1" x14ac:dyDescent="0.2">
      <c r="A32" s="9"/>
      <c r="B32"/>
      <c r="C32"/>
      <c r="D32"/>
      <c r="E32"/>
      <c r="F32"/>
      <c r="G32"/>
      <c r="H32" s="9"/>
      <c r="I32"/>
      <c r="J32"/>
      <c r="K32"/>
      <c r="L32"/>
      <c r="M32"/>
      <c r="N32" s="35"/>
    </row>
    <row r="33" spans="1:14" s="8" customFormat="1" ht="12.75" customHeight="1" x14ac:dyDescent="0.2">
      <c r="A33" s="9"/>
      <c r="B33"/>
      <c r="C33"/>
      <c r="D33"/>
      <c r="E33"/>
      <c r="F33"/>
      <c r="G33"/>
      <c r="H33" s="9"/>
      <c r="I33"/>
      <c r="J33"/>
      <c r="K33"/>
      <c r="L33"/>
      <c r="M33"/>
      <c r="N33" s="35"/>
    </row>
    <row r="34" spans="1:14" s="8" customFormat="1" x14ac:dyDescent="0.2">
      <c r="A34" s="9"/>
      <c r="B34"/>
      <c r="C34"/>
      <c r="D34"/>
      <c r="E34"/>
      <c r="F34"/>
      <c r="G34"/>
      <c r="H34" s="9"/>
      <c r="I34"/>
      <c r="J34"/>
      <c r="K34"/>
      <c r="L34"/>
      <c r="M34"/>
      <c r="N34" s="35"/>
    </row>
    <row r="35" spans="1:14" s="8" customFormat="1" ht="10.5" customHeight="1" x14ac:dyDescent="0.2">
      <c r="A35" s="9"/>
      <c r="B35"/>
      <c r="C35"/>
      <c r="D35"/>
      <c r="E35"/>
      <c r="F35"/>
      <c r="G35"/>
      <c r="H35" s="9"/>
      <c r="I35"/>
      <c r="J35"/>
      <c r="K35"/>
      <c r="L35"/>
      <c r="M35"/>
      <c r="N35" s="35"/>
    </row>
    <row r="36" spans="1:14" s="8" customFormat="1" x14ac:dyDescent="0.2">
      <c r="A36" s="9"/>
      <c r="B36"/>
      <c r="C36"/>
      <c r="D36"/>
      <c r="E36"/>
      <c r="F36"/>
      <c r="G36"/>
      <c r="H36" s="9"/>
      <c r="I36"/>
      <c r="J36"/>
      <c r="K36"/>
      <c r="L36"/>
      <c r="M36"/>
      <c r="N36" s="35"/>
    </row>
    <row r="37" spans="1:14" s="8" customFormat="1" ht="10.5" customHeight="1" x14ac:dyDescent="0.2">
      <c r="A37" s="9"/>
      <c r="B37"/>
      <c r="C37"/>
      <c r="D37"/>
      <c r="E37"/>
      <c r="F37"/>
      <c r="G37"/>
      <c r="H37" s="9"/>
      <c r="I37"/>
      <c r="J37"/>
      <c r="K37"/>
      <c r="L37"/>
      <c r="M37"/>
      <c r="N37" s="35"/>
    </row>
    <row r="38" spans="1:14" s="8" customFormat="1" ht="10.5" customHeight="1" x14ac:dyDescent="0.2">
      <c r="A38" s="9"/>
      <c r="B38"/>
      <c r="C38"/>
      <c r="D38"/>
      <c r="E38"/>
      <c r="F38"/>
      <c r="G38"/>
      <c r="H38" s="9"/>
      <c r="I38"/>
      <c r="J38"/>
      <c r="K38"/>
      <c r="L38"/>
      <c r="M38"/>
      <c r="N38" s="35"/>
    </row>
    <row r="39" spans="1:14" s="8" customFormat="1" ht="10.5" customHeight="1" x14ac:dyDescent="0.2">
      <c r="A39" s="9"/>
      <c r="B39"/>
      <c r="C39"/>
      <c r="D39"/>
      <c r="E39"/>
      <c r="F39"/>
      <c r="G39"/>
      <c r="H39" s="9"/>
      <c r="I39"/>
      <c r="J39"/>
      <c r="K39"/>
      <c r="L39"/>
      <c r="M39"/>
      <c r="N39" s="35"/>
    </row>
    <row r="40" spans="1:14" s="8" customFormat="1" ht="10.5" customHeight="1" x14ac:dyDescent="0.2">
      <c r="A40" s="9"/>
      <c r="B40"/>
      <c r="C40"/>
      <c r="D40"/>
      <c r="E40"/>
      <c r="F40"/>
      <c r="G40"/>
      <c r="H40" s="9"/>
      <c r="I40"/>
      <c r="J40"/>
      <c r="K40"/>
      <c r="L40"/>
      <c r="M40"/>
      <c r="N40" s="35"/>
    </row>
    <row r="41" spans="1:14" s="8" customFormat="1" ht="10.5" customHeight="1" x14ac:dyDescent="0.2">
      <c r="I41"/>
      <c r="J41"/>
      <c r="K41"/>
      <c r="L41"/>
      <c r="M41"/>
      <c r="N41" s="35"/>
    </row>
    <row r="42" spans="1:14" s="8" customFormat="1" ht="10.5" customHeight="1" x14ac:dyDescent="0.2">
      <c r="I42"/>
      <c r="J42"/>
      <c r="K42"/>
      <c r="L42"/>
      <c r="M42"/>
      <c r="N42" s="35"/>
    </row>
    <row r="43" spans="1:14" s="8" customFormat="1" ht="10.5" customHeight="1" x14ac:dyDescent="0.2">
      <c r="I43"/>
      <c r="J43"/>
      <c r="K43"/>
      <c r="L43"/>
      <c r="M43"/>
      <c r="N43" s="35"/>
    </row>
    <row r="44" spans="1:14" s="8" customFormat="1" ht="10.5" customHeight="1" x14ac:dyDescent="0.2">
      <c r="I44"/>
      <c r="J44"/>
      <c r="K44"/>
      <c r="L44"/>
      <c r="M44"/>
      <c r="N44" s="35"/>
    </row>
    <row r="45" spans="1:14" s="8" customFormat="1" ht="10.5" customHeight="1" x14ac:dyDescent="0.2">
      <c r="I45"/>
      <c r="J45"/>
      <c r="K45"/>
      <c r="L45"/>
      <c r="M45"/>
      <c r="N45" s="35"/>
    </row>
    <row r="46" spans="1:14" s="8" customFormat="1" ht="10.5" customHeight="1" x14ac:dyDescent="0.2">
      <c r="I46"/>
      <c r="J46"/>
      <c r="K46"/>
      <c r="L46"/>
      <c r="M46"/>
      <c r="N46" s="35"/>
    </row>
    <row r="47" spans="1:14" s="8" customFormat="1" ht="10.5" customHeight="1" x14ac:dyDescent="0.2">
      <c r="I47"/>
      <c r="J47"/>
      <c r="K47"/>
      <c r="L47"/>
      <c r="M47"/>
      <c r="N47" s="35"/>
    </row>
    <row r="48" spans="1:14" s="8" customFormat="1" ht="10.5" customHeight="1" x14ac:dyDescent="0.2">
      <c r="I48"/>
      <c r="J48"/>
      <c r="K48"/>
      <c r="L48"/>
      <c r="M48"/>
      <c r="N48" s="35"/>
    </row>
    <row r="49" spans="1:14" s="8" customFormat="1" ht="10.5" customHeight="1" x14ac:dyDescent="0.2">
      <c r="I49"/>
      <c r="J49"/>
      <c r="K49"/>
      <c r="L49"/>
      <c r="M49"/>
      <c r="N49" s="35"/>
    </row>
    <row r="50" spans="1:14" s="8" customFormat="1" ht="10.5" customHeight="1" x14ac:dyDescent="0.2">
      <c r="I50"/>
      <c r="J50"/>
      <c r="K50"/>
      <c r="L50"/>
      <c r="M50"/>
      <c r="N50" s="35"/>
    </row>
    <row r="51" spans="1:14" s="8" customFormat="1" ht="10.5" customHeight="1" x14ac:dyDescent="0.2">
      <c r="I51"/>
      <c r="J51"/>
      <c r="K51"/>
      <c r="L51"/>
      <c r="M51"/>
      <c r="N51" s="35"/>
    </row>
    <row r="52" spans="1:14" s="8" customFormat="1" ht="10.5" customHeight="1" x14ac:dyDescent="0.2">
      <c r="I52"/>
      <c r="J52"/>
      <c r="K52"/>
      <c r="L52"/>
      <c r="M52"/>
      <c r="N52" s="35"/>
    </row>
    <row r="53" spans="1:14" s="8" customFormat="1" ht="10.5" customHeight="1" x14ac:dyDescent="0.2">
      <c r="I53"/>
      <c r="J53"/>
      <c r="K53"/>
      <c r="L53"/>
      <c r="M53"/>
      <c r="N53" s="35"/>
    </row>
    <row r="54" spans="1:14" s="8" customFormat="1" ht="10.5" customHeight="1" x14ac:dyDescent="0.2">
      <c r="I54"/>
      <c r="J54"/>
      <c r="K54"/>
      <c r="L54"/>
      <c r="M54"/>
      <c r="N54" s="35"/>
    </row>
    <row r="55" spans="1:14" s="8" customFormat="1" ht="10.5" customHeight="1" x14ac:dyDescent="0.2">
      <c r="I55"/>
      <c r="J55"/>
      <c r="K55"/>
      <c r="L55"/>
      <c r="M55"/>
      <c r="N55" s="35"/>
    </row>
    <row r="56" spans="1:14" s="8" customFormat="1" ht="10.5" customHeight="1" x14ac:dyDescent="0.2">
      <c r="I56"/>
      <c r="J56"/>
      <c r="K56"/>
      <c r="L56"/>
      <c r="M56"/>
      <c r="N56" s="35"/>
    </row>
    <row r="57" spans="1:14" s="8" customFormat="1" ht="10.5" customHeight="1" x14ac:dyDescent="0.2">
      <c r="I57"/>
      <c r="J57"/>
      <c r="K57"/>
      <c r="L57"/>
      <c r="M57"/>
      <c r="N57" s="35"/>
    </row>
    <row r="58" spans="1:14" s="8" customFormat="1" ht="10.5" customHeight="1" x14ac:dyDescent="0.2">
      <c r="I58"/>
      <c r="J58"/>
      <c r="K58"/>
      <c r="L58"/>
      <c r="M58"/>
      <c r="N58" s="35"/>
    </row>
    <row r="59" spans="1:14" s="8" customFormat="1" ht="15" x14ac:dyDescent="0.2">
      <c r="A59" s="13" t="s">
        <v>32</v>
      </c>
      <c r="B59"/>
      <c r="C59"/>
      <c r="D59"/>
      <c r="E59"/>
      <c r="F59"/>
      <c r="G59"/>
      <c r="H59" s="9"/>
      <c r="I59"/>
      <c r="J59"/>
      <c r="K59" s="34"/>
      <c r="L59"/>
      <c r="M59"/>
      <c r="N59"/>
    </row>
    <row r="60" spans="1:14" s="8" customFormat="1" ht="6.75" customHeight="1" x14ac:dyDescent="0.2">
      <c r="A60" s="9"/>
      <c r="B60"/>
      <c r="C60"/>
      <c r="D60"/>
      <c r="E60"/>
      <c r="F60"/>
      <c r="G60"/>
      <c r="H60" s="9"/>
      <c r="I60"/>
      <c r="K60"/>
      <c r="L60"/>
      <c r="M60"/>
      <c r="N60"/>
    </row>
    <row r="61" spans="1:14" s="8" customFormat="1" ht="14.25" customHeight="1" x14ac:dyDescent="0.2">
      <c r="A61" s="148" t="s">
        <v>87</v>
      </c>
      <c r="B61" s="148"/>
      <c r="C61" s="148"/>
      <c r="D61" s="148"/>
      <c r="E61" s="148"/>
      <c r="F61" s="148"/>
      <c r="G61" s="148"/>
      <c r="H61" s="148"/>
      <c r="I61" s="148"/>
      <c r="J61" s="148"/>
      <c r="K61" s="148"/>
      <c r="L61" s="148"/>
      <c r="M61" s="148"/>
      <c r="N61" s="49" t="s">
        <v>38</v>
      </c>
    </row>
    <row r="62" spans="1:14" s="8" customFormat="1" ht="7.5" customHeight="1" x14ac:dyDescent="0.2">
      <c r="A62" s="14"/>
      <c r="B62" s="14"/>
      <c r="C62" s="14"/>
      <c r="D62" s="14"/>
      <c r="E62" s="14"/>
      <c r="F62" s="14"/>
      <c r="G62" s="15"/>
      <c r="H62" s="16"/>
      <c r="I62" s="16"/>
      <c r="J62" s="33"/>
      <c r="K62" s="33"/>
      <c r="L62" s="33"/>
      <c r="M62" s="33"/>
      <c r="N62" s="33"/>
    </row>
    <row r="63" spans="1:14" s="8" customFormat="1" ht="81" customHeight="1" x14ac:dyDescent="0.2">
      <c r="A63" s="123" t="s">
        <v>88</v>
      </c>
      <c r="B63" s="123"/>
      <c r="C63" s="123"/>
      <c r="D63" s="123"/>
      <c r="E63" s="123"/>
      <c r="F63" s="123"/>
      <c r="G63" s="123"/>
      <c r="H63" s="123"/>
      <c r="I63" s="123"/>
      <c r="J63" s="123"/>
      <c r="K63" s="123"/>
      <c r="L63" s="123"/>
      <c r="M63" s="123"/>
      <c r="N63" s="123"/>
    </row>
    <row r="64" spans="1:14" ht="15" x14ac:dyDescent="0.2">
      <c r="A64" s="13" t="s">
        <v>25</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23" t="s">
        <v>84</v>
      </c>
      <c r="B66" s="123"/>
      <c r="C66" s="123"/>
      <c r="D66" s="123"/>
      <c r="E66" s="123"/>
      <c r="F66" s="123"/>
      <c r="G66" s="123"/>
      <c r="H66" s="123"/>
      <c r="I66" s="123"/>
      <c r="J66" s="123"/>
      <c r="K66" s="123"/>
      <c r="L66" s="123"/>
      <c r="M66" s="123"/>
      <c r="N66" s="123"/>
    </row>
    <row r="67" spans="1:14" ht="6" customHeight="1" x14ac:dyDescent="0.2">
      <c r="A67" s="17"/>
      <c r="B67" s="17"/>
      <c r="C67" s="17"/>
      <c r="D67" s="17"/>
      <c r="E67" s="17"/>
      <c r="F67" s="17"/>
      <c r="G67" s="17"/>
      <c r="H67" s="17"/>
      <c r="I67" s="17"/>
      <c r="J67" s="17"/>
      <c r="K67" s="17"/>
      <c r="L67" s="17"/>
      <c r="M67" s="17"/>
      <c r="N67" s="17"/>
    </row>
    <row r="68" spans="1:14" ht="14.25" x14ac:dyDescent="0.2">
      <c r="C68" s="124" t="s">
        <v>54</v>
      </c>
      <c r="D68" s="125"/>
      <c r="E68" s="126"/>
      <c r="F68" s="70">
        <f>+C28</f>
        <v>0.59723304754481676</v>
      </c>
      <c r="H68" s="127" t="s">
        <v>26</v>
      </c>
      <c r="I68" s="127"/>
      <c r="J68" s="71" t="s">
        <v>56</v>
      </c>
      <c r="K68" s="124" t="s">
        <v>27</v>
      </c>
      <c r="L68" s="126"/>
      <c r="M68" s="71" t="s">
        <v>31</v>
      </c>
      <c r="N68" s="17"/>
    </row>
    <row r="69" spans="1:14" ht="6" customHeight="1" x14ac:dyDescent="0.2">
      <c r="A69" s="17"/>
      <c r="B69" s="17"/>
      <c r="C69" s="17"/>
      <c r="D69" s="17"/>
      <c r="E69" s="17"/>
      <c r="G69" s="17"/>
      <c r="J69" s="17"/>
      <c r="K69" s="17"/>
      <c r="L69" s="17"/>
      <c r="M69" s="17"/>
      <c r="N69" s="17"/>
    </row>
    <row r="70" spans="1:14" ht="14.25" x14ac:dyDescent="0.2">
      <c r="C70" s="124" t="s">
        <v>35</v>
      </c>
      <c r="D70" s="125"/>
      <c r="E70" s="126"/>
      <c r="F70" s="70">
        <f>+K28</f>
        <v>0.17095734186499761</v>
      </c>
      <c r="H70" s="127" t="s">
        <v>26</v>
      </c>
      <c r="I70" s="127"/>
      <c r="J70" s="71" t="s">
        <v>46</v>
      </c>
      <c r="K70" s="124" t="s">
        <v>27</v>
      </c>
      <c r="L70" s="126"/>
      <c r="M70" s="71" t="s">
        <v>31</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23" t="s">
        <v>85</v>
      </c>
      <c r="B72" s="123"/>
      <c r="C72" s="123"/>
      <c r="D72" s="123"/>
      <c r="E72" s="123"/>
      <c r="F72" s="123"/>
      <c r="G72" s="123"/>
      <c r="H72" s="123"/>
      <c r="I72" s="123"/>
      <c r="J72" s="123"/>
      <c r="K72" s="123"/>
      <c r="L72" s="123"/>
      <c r="M72" s="123"/>
      <c r="N72" s="123"/>
    </row>
    <row r="73" spans="1:14" ht="6" customHeight="1" x14ac:dyDescent="0.2">
      <c r="A73" s="17"/>
      <c r="B73" s="17"/>
      <c r="C73" s="17"/>
      <c r="D73" s="17"/>
      <c r="E73" s="17"/>
      <c r="F73" s="17"/>
      <c r="G73" s="17"/>
      <c r="H73" s="17"/>
      <c r="I73" s="17"/>
      <c r="J73" s="17"/>
      <c r="K73" s="17"/>
      <c r="L73" s="17"/>
      <c r="M73" s="17"/>
      <c r="N73" s="17"/>
    </row>
    <row r="74" spans="1:14" ht="14.25" x14ac:dyDescent="0.2">
      <c r="C74" s="124" t="s">
        <v>54</v>
      </c>
      <c r="D74" s="125"/>
      <c r="E74" s="126"/>
      <c r="F74" s="70">
        <f>+F23</f>
        <v>0.53492333901192501</v>
      </c>
      <c r="H74" s="127" t="s">
        <v>26</v>
      </c>
      <c r="I74" s="127"/>
      <c r="J74" s="71" t="s">
        <v>83</v>
      </c>
      <c r="K74" s="124" t="s">
        <v>27</v>
      </c>
      <c r="L74" s="126"/>
      <c r="M74" s="71" t="s">
        <v>83</v>
      </c>
      <c r="N74" s="17"/>
    </row>
    <row r="75" spans="1:14" ht="14.25" x14ac:dyDescent="0.2">
      <c r="A75" s="105" t="s">
        <v>50</v>
      </c>
      <c r="B75" s="72"/>
      <c r="C75" s="17"/>
      <c r="D75" s="17"/>
      <c r="E75" s="17"/>
      <c r="G75" s="17"/>
      <c r="H75" s="17"/>
      <c r="I75" s="17"/>
      <c r="J75" s="17"/>
      <c r="K75" s="17"/>
      <c r="M75" s="17"/>
      <c r="N75" s="17"/>
    </row>
    <row r="76" spans="1:14" ht="14.25" x14ac:dyDescent="0.2">
      <c r="C76" s="124" t="s">
        <v>35</v>
      </c>
      <c r="D76" s="125"/>
      <c r="E76" s="126"/>
      <c r="F76" s="70">
        <f>+N28</f>
        <v>0.12947348711814571</v>
      </c>
      <c r="H76" s="127" t="s">
        <v>26</v>
      </c>
      <c r="I76" s="127"/>
      <c r="J76" s="71" t="s">
        <v>83</v>
      </c>
      <c r="K76" s="124" t="s">
        <v>27</v>
      </c>
      <c r="L76" s="126"/>
      <c r="M76" s="71" t="s">
        <v>83</v>
      </c>
      <c r="N76" s="17"/>
    </row>
    <row r="77" spans="1:14" ht="14.25" x14ac:dyDescent="0.2">
      <c r="C77" s="102"/>
      <c r="D77" s="102"/>
      <c r="E77" s="102"/>
      <c r="F77" s="102"/>
      <c r="H77" s="102"/>
      <c r="I77" s="102"/>
      <c r="J77" s="102"/>
      <c r="K77" s="102"/>
      <c r="L77" s="102"/>
      <c r="M77" s="102"/>
      <c r="N77" s="17"/>
    </row>
    <row r="78" spans="1:14" s="8" customFormat="1" ht="13.5" thickBot="1" x14ac:dyDescent="0.25">
      <c r="A78" s="7" t="s">
        <v>82</v>
      </c>
      <c r="B78"/>
      <c r="C78"/>
      <c r="D78"/>
      <c r="E78"/>
      <c r="F78"/>
      <c r="I78"/>
      <c r="J78"/>
      <c r="K78"/>
      <c r="L78"/>
      <c r="M78"/>
      <c r="N78" s="35"/>
    </row>
    <row r="79" spans="1:14" s="8" customFormat="1" ht="10.5" customHeight="1" thickBot="1" x14ac:dyDescent="0.25">
      <c r="A79" s="38" t="s">
        <v>26</v>
      </c>
      <c r="B79" s="138" t="s">
        <v>33</v>
      </c>
      <c r="C79" s="139"/>
      <c r="D79" s="138" t="s">
        <v>27</v>
      </c>
      <c r="E79" s="140"/>
      <c r="F79" s="141"/>
      <c r="I79"/>
      <c r="J79"/>
      <c r="K79"/>
      <c r="L79"/>
      <c r="M79"/>
      <c r="N79" s="35"/>
    </row>
    <row r="80" spans="1:14" s="8" customFormat="1" ht="10.5" customHeight="1" x14ac:dyDescent="0.2">
      <c r="A80" s="40" t="s">
        <v>55</v>
      </c>
      <c r="B80" s="128">
        <v>1</v>
      </c>
      <c r="C80" s="129"/>
      <c r="D80" s="39" t="s">
        <v>28</v>
      </c>
      <c r="E80" s="130" t="s">
        <v>29</v>
      </c>
      <c r="F80" s="131"/>
      <c r="I80"/>
      <c r="J80"/>
      <c r="K80"/>
      <c r="L80"/>
      <c r="M80"/>
      <c r="N80" s="35"/>
    </row>
    <row r="81" spans="1:14" s="8" customFormat="1" ht="10.5" customHeight="1" x14ac:dyDescent="0.2">
      <c r="A81" s="40" t="s">
        <v>47</v>
      </c>
      <c r="B81" s="136" t="s">
        <v>45</v>
      </c>
      <c r="C81" s="137"/>
      <c r="D81" s="41" t="s">
        <v>28</v>
      </c>
      <c r="E81" s="132"/>
      <c r="F81" s="133"/>
      <c r="I81"/>
      <c r="J81"/>
      <c r="K81"/>
      <c r="L81"/>
      <c r="M81"/>
      <c r="N81" s="35"/>
    </row>
    <row r="82" spans="1:14" s="8" customFormat="1" ht="10.5" customHeight="1" x14ac:dyDescent="0.2">
      <c r="A82" s="40" t="s">
        <v>30</v>
      </c>
      <c r="B82" s="136" t="s">
        <v>43</v>
      </c>
      <c r="C82" s="137"/>
      <c r="D82" s="41" t="s">
        <v>28</v>
      </c>
      <c r="E82" s="134"/>
      <c r="F82" s="135"/>
      <c r="I82"/>
      <c r="J82"/>
      <c r="K82"/>
      <c r="L82"/>
      <c r="M82"/>
      <c r="N82" s="35"/>
    </row>
    <row r="83" spans="1:14" s="8" customFormat="1" ht="10.5" customHeight="1" x14ac:dyDescent="0.2">
      <c r="A83" s="40" t="s">
        <v>56</v>
      </c>
      <c r="B83" s="136" t="s">
        <v>44</v>
      </c>
      <c r="C83" s="137"/>
      <c r="D83" s="41" t="s">
        <v>31</v>
      </c>
      <c r="E83" s="142" t="s">
        <v>51</v>
      </c>
      <c r="F83" s="143"/>
      <c r="I83"/>
      <c r="J83"/>
      <c r="K83"/>
      <c r="L83"/>
      <c r="M83"/>
      <c r="N83" s="35"/>
    </row>
    <row r="84" spans="1:14" s="8" customFormat="1" ht="10.5" customHeight="1" thickBot="1" x14ac:dyDescent="0.25">
      <c r="A84" s="42" t="s">
        <v>46</v>
      </c>
      <c r="B84" s="146" t="s">
        <v>42</v>
      </c>
      <c r="C84" s="147"/>
      <c r="D84" s="43" t="s">
        <v>31</v>
      </c>
      <c r="E84" s="144"/>
      <c r="F84" s="145"/>
      <c r="I84"/>
      <c r="J84"/>
      <c r="K84"/>
      <c r="L84"/>
      <c r="M84"/>
      <c r="N84" s="35"/>
    </row>
    <row r="85" spans="1:14" s="8" customFormat="1" ht="10.5" customHeight="1" x14ac:dyDescent="0.2">
      <c r="A85" s="101"/>
      <c r="B85" s="101"/>
      <c r="C85" s="101"/>
      <c r="D85" s="101"/>
      <c r="E85" s="101"/>
      <c r="F85" s="101"/>
      <c r="I85"/>
      <c r="J85"/>
      <c r="K85"/>
      <c r="L85"/>
      <c r="M85"/>
      <c r="N85" s="35"/>
    </row>
    <row r="86" spans="1:14" ht="15" x14ac:dyDescent="0.25">
      <c r="A86" s="113" t="s">
        <v>48</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171" customHeight="1" x14ac:dyDescent="0.2">
      <c r="A88" s="120" t="s">
        <v>102</v>
      </c>
      <c r="B88" s="120"/>
      <c r="C88" s="120"/>
      <c r="D88" s="120"/>
      <c r="E88" s="120"/>
      <c r="F88" s="120"/>
      <c r="G88" s="120"/>
      <c r="H88" s="120"/>
      <c r="I88" s="120"/>
      <c r="J88" s="120"/>
      <c r="K88" s="120"/>
      <c r="L88" s="120"/>
      <c r="M88" s="120"/>
      <c r="N88" s="120"/>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21" t="s">
        <v>36</v>
      </c>
      <c r="B92" s="121"/>
      <c r="C92" s="121"/>
      <c r="D92" s="121"/>
      <c r="E92" s="121"/>
      <c r="F92" s="121"/>
      <c r="G92" s="121"/>
      <c r="H92" s="121"/>
      <c r="I92" s="121"/>
      <c r="J92" s="121"/>
      <c r="K92" s="121"/>
      <c r="L92" s="121"/>
      <c r="M92" s="121"/>
      <c r="N92" s="121"/>
    </row>
    <row r="93" spans="1:14" ht="12.75" customHeight="1" x14ac:dyDescent="0.2">
      <c r="A93" s="122" t="s">
        <v>89</v>
      </c>
      <c r="B93" s="122"/>
      <c r="C93" s="122"/>
      <c r="D93" s="122"/>
      <c r="E93" s="122"/>
      <c r="F93" s="122"/>
      <c r="G93" s="122"/>
      <c r="H93" s="122"/>
      <c r="I93" s="122"/>
      <c r="J93" s="122"/>
      <c r="K93" s="122"/>
      <c r="L93" s="122"/>
      <c r="M93" s="122"/>
      <c r="N93" s="122"/>
    </row>
    <row r="94" spans="1:14" ht="5.25" customHeight="1" x14ac:dyDescent="0.2">
      <c r="A94" s="15"/>
      <c r="B94" s="15"/>
      <c r="C94" s="15"/>
      <c r="D94" s="15"/>
      <c r="E94" s="15"/>
      <c r="F94" s="15"/>
      <c r="G94" s="15"/>
      <c r="H94" s="15"/>
      <c r="I94" s="15"/>
      <c r="J94" s="15"/>
      <c r="K94" s="15"/>
      <c r="L94" s="15"/>
      <c r="M94" s="15"/>
      <c r="N94" s="15"/>
    </row>
    <row r="95" spans="1:14" ht="18" customHeight="1" x14ac:dyDescent="0.2">
      <c r="A95" s="121" t="s">
        <v>62</v>
      </c>
      <c r="B95" s="121"/>
      <c r="C95" s="121"/>
      <c r="D95" s="121"/>
      <c r="E95" s="121"/>
      <c r="F95" s="121"/>
      <c r="G95" s="121"/>
      <c r="H95" s="121"/>
      <c r="I95" s="121"/>
      <c r="J95" s="121"/>
      <c r="K95" s="121"/>
      <c r="L95" s="121"/>
      <c r="M95" s="121"/>
      <c r="N95" s="121"/>
    </row>
    <row r="96" spans="1:14" ht="4.5" customHeight="1" x14ac:dyDescent="0.2">
      <c r="A96" s="17"/>
      <c r="B96" s="17"/>
      <c r="C96" s="17"/>
      <c r="D96" s="17"/>
      <c r="E96" s="17"/>
      <c r="F96" s="17"/>
      <c r="G96" s="17"/>
      <c r="H96" s="17"/>
      <c r="I96" s="17"/>
      <c r="J96" s="17"/>
      <c r="K96" s="17"/>
      <c r="L96" s="17"/>
      <c r="M96" s="17"/>
      <c r="N96" s="17"/>
    </row>
    <row r="97" spans="1:14" ht="14.25" x14ac:dyDescent="0.2">
      <c r="A97" s="15" t="s">
        <v>63</v>
      </c>
      <c r="B97" s="15"/>
      <c r="C97" s="15"/>
      <c r="D97" s="15"/>
      <c r="E97" s="15"/>
      <c r="F97" s="15"/>
      <c r="G97" s="15"/>
      <c r="H97" s="15"/>
      <c r="I97" s="15"/>
      <c r="J97" s="15"/>
      <c r="K97" s="15"/>
      <c r="L97" s="15"/>
      <c r="M97" s="15"/>
      <c r="N97" s="15"/>
    </row>
    <row r="98" spans="1:14" ht="14.25" x14ac:dyDescent="0.2">
      <c r="A98" s="15" t="s">
        <v>14</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15</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58</v>
      </c>
      <c r="G102" s="15"/>
      <c r="H102" s="15"/>
      <c r="I102" s="15"/>
      <c r="J102" s="15"/>
      <c r="K102" s="15"/>
      <c r="L102" s="15"/>
      <c r="M102" s="114" t="s">
        <v>16</v>
      </c>
      <c r="N102" s="20"/>
    </row>
    <row r="103" spans="1:14" ht="14.25" x14ac:dyDescent="0.2">
      <c r="A103" s="9" t="s">
        <v>64</v>
      </c>
      <c r="G103" s="15"/>
      <c r="H103" s="15"/>
      <c r="I103" s="15"/>
      <c r="J103" s="15"/>
      <c r="K103" s="15"/>
      <c r="L103" s="15"/>
      <c r="M103" s="22" t="s">
        <v>17</v>
      </c>
      <c r="N103" s="115">
        <v>45392</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N6:N7"/>
    <mergeCell ref="H8:I8"/>
    <mergeCell ref="H9:I9"/>
    <mergeCell ref="H10:I10"/>
    <mergeCell ref="J6:M6"/>
    <mergeCell ref="E83:F84"/>
    <mergeCell ref="B84:C84"/>
    <mergeCell ref="A61:M61"/>
    <mergeCell ref="A63:N63"/>
    <mergeCell ref="A13:N13"/>
    <mergeCell ref="A24:C25"/>
    <mergeCell ref="D24:E24"/>
    <mergeCell ref="H24:J25"/>
    <mergeCell ref="K24:M24"/>
    <mergeCell ref="D25:E25"/>
    <mergeCell ref="K25:M25"/>
    <mergeCell ref="J16:M16"/>
    <mergeCell ref="C16:F16"/>
    <mergeCell ref="A66:N66"/>
    <mergeCell ref="B27:E27"/>
    <mergeCell ref="J27:M27"/>
    <mergeCell ref="B79:C79"/>
    <mergeCell ref="D79:F79"/>
    <mergeCell ref="C68:E68"/>
    <mergeCell ref="H68:I68"/>
    <mergeCell ref="K68:L68"/>
    <mergeCell ref="C70:E70"/>
    <mergeCell ref="H70:I70"/>
    <mergeCell ref="K70:L70"/>
    <mergeCell ref="A88:N88"/>
    <mergeCell ref="A92:N92"/>
    <mergeCell ref="A93:N93"/>
    <mergeCell ref="A95:N95"/>
    <mergeCell ref="A72:N72"/>
    <mergeCell ref="C74:E74"/>
    <mergeCell ref="H74:I74"/>
    <mergeCell ref="K74:L74"/>
    <mergeCell ref="C76:E76"/>
    <mergeCell ref="H76:I76"/>
    <mergeCell ref="K76:L76"/>
    <mergeCell ref="B80:C80"/>
    <mergeCell ref="E80:F82"/>
    <mergeCell ref="B81:C81"/>
    <mergeCell ref="B82:C82"/>
    <mergeCell ref="B83:C83"/>
  </mergeCells>
  <hyperlinks>
    <hyperlink ref="A93:N93" r:id="rId1" display="2. Ver Plan Anual de Adquisiciones 2022 en https://www.minenergia.gov.co/es/ministerio/gesti%C3%B3n/contrataci%C3%B3n/ (clic aquí), donde encontrará los reportes de contratos mes a mes." xr:uid="{442E2728-86C7-4DE1-AE07-802FA3257250}"/>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2"/>
  <headerFooter>
    <oddFooter>&amp;RPág. &amp;P de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2E4A0-1EB7-4CBE-8873-7C6D991702C6}">
  <sheetPr>
    <pageSetUpPr fitToPage="1"/>
  </sheetPr>
  <dimension ref="A1:N105"/>
  <sheetViews>
    <sheetView showGridLines="0" zoomScale="85" zoomScaleNormal="85" zoomScaleSheetLayoutView="85" workbookViewId="0">
      <pane ySplit="5" topLeftCell="A6" activePane="bottomLeft" state="frozen"/>
      <selection pane="bottomLeft" activeCell="A67" sqref="A67"/>
    </sheetView>
  </sheetViews>
  <sheetFormatPr baseColWidth="10" defaultRowHeight="12.75" x14ac:dyDescent="0.2"/>
  <cols>
    <col min="1" max="1" width="15.42578125" customWidth="1"/>
    <col min="2" max="2" width="12.28515625" customWidth="1"/>
    <col min="3" max="6" width="11.85546875" customWidth="1"/>
    <col min="7" max="7" width="3.28515625" customWidth="1"/>
    <col min="8" max="8" width="14.5703125" customWidth="1"/>
    <col min="9" max="9" width="9.7109375" customWidth="1"/>
    <col min="10" max="10" width="18.7109375" customWidth="1"/>
    <col min="11" max="14" width="16.85546875"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57</v>
      </c>
      <c r="N1" s="3" t="s">
        <v>0</v>
      </c>
    </row>
    <row r="2" spans="1:14" x14ac:dyDescent="0.2">
      <c r="I2" s="6" t="s">
        <v>52</v>
      </c>
      <c r="M2" s="2" t="s">
        <v>1</v>
      </c>
      <c r="N2" s="50">
        <v>45473</v>
      </c>
    </row>
    <row r="3" spans="1:14" s="4" customFormat="1" x14ac:dyDescent="0.2">
      <c r="C3"/>
      <c r="D3"/>
      <c r="E3"/>
      <c r="F3"/>
      <c r="G3"/>
      <c r="I3" s="12"/>
    </row>
    <row r="4" spans="1:14" x14ac:dyDescent="0.2">
      <c r="I4" s="6" t="s">
        <v>53</v>
      </c>
    </row>
    <row r="5" spans="1:14" x14ac:dyDescent="0.2">
      <c r="B5" s="7"/>
      <c r="C5" s="7"/>
      <c r="D5" s="7"/>
      <c r="E5" s="7"/>
      <c r="F5" s="7"/>
      <c r="G5" s="7"/>
      <c r="H5" s="7"/>
      <c r="I5" s="7"/>
      <c r="J5" s="7"/>
      <c r="K5" s="7"/>
      <c r="L5" s="7"/>
    </row>
    <row r="6" spans="1:14" x14ac:dyDescent="0.2">
      <c r="B6" s="7"/>
      <c r="C6" s="7"/>
      <c r="D6" s="7"/>
      <c r="E6" s="7"/>
      <c r="F6" s="7"/>
      <c r="G6" s="7"/>
      <c r="H6" s="7"/>
      <c r="I6" s="7"/>
      <c r="J6" s="169" t="s">
        <v>4</v>
      </c>
      <c r="K6" s="170"/>
      <c r="L6" s="170"/>
      <c r="M6" s="171"/>
      <c r="N6" s="172" t="s">
        <v>81</v>
      </c>
    </row>
    <row r="7" spans="1:14" x14ac:dyDescent="0.2">
      <c r="H7" s="7"/>
      <c r="I7" s="7"/>
      <c r="J7" s="5" t="s">
        <v>5</v>
      </c>
      <c r="K7" s="58" t="s">
        <v>6</v>
      </c>
      <c r="L7" s="5" t="s">
        <v>7</v>
      </c>
      <c r="M7" s="119" t="s">
        <v>8</v>
      </c>
      <c r="N7" s="173"/>
    </row>
    <row r="8" spans="1:14" x14ac:dyDescent="0.2">
      <c r="A8" s="6" t="s">
        <v>3</v>
      </c>
      <c r="B8" s="59">
        <v>2024</v>
      </c>
      <c r="D8" s="11" t="s">
        <v>20</v>
      </c>
      <c r="E8" s="80">
        <f>+N8</f>
        <v>522747134841</v>
      </c>
      <c r="F8" s="81"/>
      <c r="G8" s="6"/>
      <c r="H8" s="166" t="s">
        <v>59</v>
      </c>
      <c r="I8" s="166"/>
      <c r="J8" s="32">
        <v>351983967482</v>
      </c>
      <c r="K8" s="98">
        <v>111263741325</v>
      </c>
      <c r="L8" s="32">
        <v>11880508608</v>
      </c>
      <c r="M8" s="32">
        <v>47618917426</v>
      </c>
      <c r="N8" s="32">
        <v>522747134841</v>
      </c>
    </row>
    <row r="9" spans="1:14" x14ac:dyDescent="0.2">
      <c r="A9" s="6"/>
      <c r="B9" s="6"/>
      <c r="F9" s="96" t="s">
        <v>86</v>
      </c>
      <c r="G9" s="6"/>
      <c r="H9" s="166" t="s">
        <v>60</v>
      </c>
      <c r="I9" s="166"/>
      <c r="J9" s="32">
        <f>+K19</f>
        <v>70961876710.110001</v>
      </c>
      <c r="K9" s="98">
        <f>+K20</f>
        <v>47299536469</v>
      </c>
      <c r="L9" s="32">
        <f>+K21</f>
        <v>0</v>
      </c>
      <c r="M9" s="32">
        <f>+K22</f>
        <v>0</v>
      </c>
      <c r="N9" s="32">
        <f>SUM(J9:M9)</f>
        <v>118261413179.11</v>
      </c>
    </row>
    <row r="10" spans="1:14" x14ac:dyDescent="0.2">
      <c r="A10" s="6"/>
      <c r="B10" s="6"/>
      <c r="E10" s="12"/>
      <c r="F10" s="51"/>
      <c r="G10" s="6"/>
      <c r="H10" s="167" t="s">
        <v>61</v>
      </c>
      <c r="I10" s="167"/>
      <c r="J10" s="104">
        <f>+J9/J8</f>
        <v>0.20160542316103899</v>
      </c>
      <c r="K10" s="103">
        <f t="shared" ref="K10:N10" si="0">+K9/K8</f>
        <v>0.42511186398845463</v>
      </c>
      <c r="L10" s="104">
        <f t="shared" si="0"/>
        <v>0</v>
      </c>
      <c r="M10" s="104">
        <f t="shared" si="0"/>
        <v>0</v>
      </c>
      <c r="N10" s="104">
        <f t="shared" si="0"/>
        <v>0.22623062910728467</v>
      </c>
    </row>
    <row r="11" spans="1:14" x14ac:dyDescent="0.2">
      <c r="B11" s="7"/>
      <c r="C11" s="7"/>
      <c r="D11" s="7"/>
      <c r="E11" s="7"/>
      <c r="F11" s="7"/>
      <c r="G11" s="7"/>
      <c r="H11" s="7"/>
      <c r="I11" s="7"/>
      <c r="J11" s="36"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23" t="s">
        <v>21</v>
      </c>
      <c r="B13" s="123"/>
      <c r="C13" s="123"/>
      <c r="D13" s="123"/>
      <c r="E13" s="123"/>
      <c r="F13" s="123"/>
      <c r="G13" s="123"/>
      <c r="H13" s="123"/>
      <c r="I13" s="123"/>
      <c r="J13" s="123"/>
      <c r="K13" s="123"/>
      <c r="L13" s="123"/>
      <c r="M13" s="123"/>
      <c r="N13" s="123"/>
    </row>
    <row r="14" spans="1:14" ht="6" customHeight="1" x14ac:dyDescent="0.2">
      <c r="A14" s="17"/>
      <c r="B14" s="17"/>
      <c r="C14" s="17"/>
      <c r="D14" s="17"/>
      <c r="E14" s="17"/>
      <c r="F14" s="17"/>
      <c r="G14" s="17"/>
      <c r="H14" s="17"/>
      <c r="I14" s="17"/>
      <c r="J14" s="17"/>
      <c r="K14" s="17"/>
      <c r="L14" s="17"/>
      <c r="M14" s="17"/>
      <c r="N14" s="17"/>
    </row>
    <row r="15" spans="1:14" ht="13.5" thickBot="1" x14ac:dyDescent="0.25">
      <c r="B15" s="48" t="s">
        <v>12</v>
      </c>
      <c r="J15" s="48" t="s">
        <v>12</v>
      </c>
      <c r="N15" s="37"/>
    </row>
    <row r="16" spans="1:14" ht="13.5" thickBot="1" x14ac:dyDescent="0.25">
      <c r="B16" s="48"/>
      <c r="C16" s="160" t="s">
        <v>24</v>
      </c>
      <c r="D16" s="161"/>
      <c r="E16" s="161"/>
      <c r="F16" s="162"/>
      <c r="J16" s="157" t="s">
        <v>41</v>
      </c>
      <c r="K16" s="158"/>
      <c r="L16" s="158"/>
      <c r="M16" s="159"/>
    </row>
    <row r="17" spans="1:14" s="26" customFormat="1" ht="9" thickBot="1" x14ac:dyDescent="0.2">
      <c r="C17" s="65">
        <v>1</v>
      </c>
      <c r="D17" s="66">
        <v>2</v>
      </c>
      <c r="E17" s="66">
        <v>3</v>
      </c>
      <c r="F17" s="66">
        <v>4</v>
      </c>
      <c r="J17" s="83">
        <v>1</v>
      </c>
      <c r="K17" s="84">
        <v>2</v>
      </c>
      <c r="L17" s="84">
        <v>3</v>
      </c>
      <c r="M17" s="85">
        <v>4</v>
      </c>
    </row>
    <row r="18" spans="1:14" ht="39" thickBot="1" x14ac:dyDescent="0.25">
      <c r="B18" s="90" t="s">
        <v>9</v>
      </c>
      <c r="C18" s="91" t="s">
        <v>18</v>
      </c>
      <c r="D18" s="63" t="s">
        <v>11</v>
      </c>
      <c r="E18" s="63" t="s">
        <v>23</v>
      </c>
      <c r="F18" s="92" t="s">
        <v>10</v>
      </c>
      <c r="I18" s="90" t="s">
        <v>9</v>
      </c>
      <c r="J18" s="91" t="s">
        <v>37</v>
      </c>
      <c r="K18" s="63" t="s">
        <v>19</v>
      </c>
      <c r="L18" s="63" t="s">
        <v>23</v>
      </c>
      <c r="M18" s="92" t="s">
        <v>10</v>
      </c>
    </row>
    <row r="19" spans="1:14" ht="27" customHeight="1" thickBot="1" x14ac:dyDescent="0.25">
      <c r="B19" s="10" t="s">
        <v>5</v>
      </c>
      <c r="C19" s="106">
        <v>1150.8333333333333</v>
      </c>
      <c r="D19" s="93">
        <v>628</v>
      </c>
      <c r="E19" s="94">
        <f>+D19/C19</f>
        <v>0.54569152787834907</v>
      </c>
      <c r="F19" s="89">
        <f>+D19/$C$23</f>
        <v>0.46046794688487569</v>
      </c>
      <c r="I19" s="10" t="s">
        <v>5</v>
      </c>
      <c r="J19" s="86">
        <v>351983967482</v>
      </c>
      <c r="K19" s="87">
        <v>70961876710.110001</v>
      </c>
      <c r="L19" s="88">
        <f>+K19/J19</f>
        <v>0.20160542316103899</v>
      </c>
      <c r="M19" s="89">
        <f>+K19/J23</f>
        <v>0.13574799741694218</v>
      </c>
    </row>
    <row r="20" spans="1:14" ht="27" customHeight="1" x14ac:dyDescent="0.2">
      <c r="B20" s="99" t="s">
        <v>6</v>
      </c>
      <c r="C20" s="107">
        <v>188.99666666666667</v>
      </c>
      <c r="D20" s="23">
        <v>241</v>
      </c>
      <c r="E20" s="54">
        <f>+D20/C20</f>
        <v>1.2751547646342969</v>
      </c>
      <c r="F20" s="55">
        <f>+(D20+D19)/C23</f>
        <v>0.63717618764802064</v>
      </c>
      <c r="I20" s="100" t="s">
        <v>6</v>
      </c>
      <c r="J20" s="27">
        <v>111263741325</v>
      </c>
      <c r="K20" s="28">
        <v>47299536469</v>
      </c>
      <c r="L20" s="56">
        <f t="shared" ref="L20:L22" si="1">+K20/J20</f>
        <v>0.42511186398845463</v>
      </c>
      <c r="M20" s="55">
        <f>+(K20+K19)/J23</f>
        <v>0.22623062910728467</v>
      </c>
    </row>
    <row r="21" spans="1:14" s="8" customFormat="1" ht="27" customHeight="1" x14ac:dyDescent="0.2">
      <c r="B21" s="10" t="s">
        <v>7</v>
      </c>
      <c r="C21" s="107">
        <v>20</v>
      </c>
      <c r="D21" s="23"/>
      <c r="E21" s="56">
        <f t="shared" ref="E21:E22" si="2">+D21/C21</f>
        <v>0</v>
      </c>
      <c r="F21" s="55">
        <f>+(D21+D20+D19)/C23</f>
        <v>0.63717618764802064</v>
      </c>
      <c r="G21"/>
      <c r="I21" s="10" t="s">
        <v>7</v>
      </c>
      <c r="J21" s="27">
        <v>11880508608</v>
      </c>
      <c r="K21" s="29"/>
      <c r="L21" s="56">
        <f t="shared" si="1"/>
        <v>0</v>
      </c>
      <c r="M21" s="55">
        <f>+(K21+K20+K19)/J23</f>
        <v>0.22623062910728467</v>
      </c>
    </row>
    <row r="22" spans="1:14" s="8" customFormat="1" ht="27" customHeight="1" thickBot="1" x14ac:dyDescent="0.25">
      <c r="B22" s="95" t="s">
        <v>8</v>
      </c>
      <c r="C22" s="108">
        <v>4</v>
      </c>
      <c r="D22" s="25"/>
      <c r="E22" s="57">
        <f t="shared" si="2"/>
        <v>0</v>
      </c>
      <c r="F22" s="55">
        <f>+(D22+D21+D20+D19)/C23</f>
        <v>0.63717618764802064</v>
      </c>
      <c r="G22"/>
      <c r="I22" s="24" t="s">
        <v>8</v>
      </c>
      <c r="J22" s="30">
        <v>47618917426</v>
      </c>
      <c r="K22" s="31"/>
      <c r="L22" s="57">
        <f t="shared" si="1"/>
        <v>0</v>
      </c>
      <c r="M22" s="82">
        <f>+(K22+K21+K20+K19)/J23</f>
        <v>0.22623062910728467</v>
      </c>
    </row>
    <row r="23" spans="1:14" s="8" customFormat="1" ht="28.5" customHeight="1" thickBot="1" x14ac:dyDescent="0.25">
      <c r="B23" s="60" t="s">
        <v>22</v>
      </c>
      <c r="C23" s="118">
        <f>SUM(C19:C22)</f>
        <v>1363.83</v>
      </c>
      <c r="D23" s="62">
        <f>SUM(D19:D22)</f>
        <v>869</v>
      </c>
      <c r="E23" s="63" t="s">
        <v>23</v>
      </c>
      <c r="F23" s="64">
        <f>+D23/C23</f>
        <v>0.63717618764802064</v>
      </c>
      <c r="G23"/>
      <c r="I23" s="60" t="s">
        <v>22</v>
      </c>
      <c r="J23" s="67">
        <f>SUM(J19:J22)</f>
        <v>522747134841</v>
      </c>
      <c r="K23" s="68">
        <f>SUM(K19:K22)</f>
        <v>118261413179.11</v>
      </c>
      <c r="L23" s="63" t="s">
        <v>23</v>
      </c>
      <c r="M23" s="64">
        <f>+K23/J23</f>
        <v>0.22623062910728467</v>
      </c>
    </row>
    <row r="24" spans="1:14" s="8" customFormat="1" ht="12.75" customHeight="1" x14ac:dyDescent="0.2">
      <c r="A24" s="149" t="s">
        <v>40</v>
      </c>
      <c r="B24" s="149"/>
      <c r="C24" s="149"/>
      <c r="D24" s="151" t="s">
        <v>11</v>
      </c>
      <c r="E24" s="151"/>
      <c r="F24" s="44"/>
      <c r="G24"/>
      <c r="H24" s="152" t="s">
        <v>39</v>
      </c>
      <c r="I24" s="152"/>
      <c r="J24" s="153"/>
      <c r="K24" s="154" t="s">
        <v>79</v>
      </c>
      <c r="L24" s="154"/>
      <c r="M24" s="154"/>
      <c r="N24" s="46"/>
    </row>
    <row r="25" spans="1:14" s="8" customFormat="1" ht="12.75" customHeight="1" x14ac:dyDescent="0.2">
      <c r="A25" s="150"/>
      <c r="B25" s="150"/>
      <c r="C25" s="150"/>
      <c r="D25" s="155" t="s">
        <v>18</v>
      </c>
      <c r="E25" s="155"/>
      <c r="F25" s="45"/>
      <c r="G25"/>
      <c r="H25" s="152"/>
      <c r="I25" s="152"/>
      <c r="J25" s="152"/>
      <c r="K25" s="156" t="s">
        <v>37</v>
      </c>
      <c r="L25" s="156"/>
      <c r="M25" s="156"/>
      <c r="N25" s="47"/>
    </row>
    <row r="26" spans="1:14" s="8" customFormat="1" x14ac:dyDescent="0.2">
      <c r="A26" s="9"/>
      <c r="B26"/>
      <c r="C26"/>
      <c r="D26"/>
      <c r="E26"/>
      <c r="F26"/>
      <c r="G26"/>
      <c r="H26" s="9"/>
      <c r="I26"/>
      <c r="J26"/>
      <c r="K26"/>
      <c r="L26"/>
      <c r="M26"/>
      <c r="N26"/>
    </row>
    <row r="27" spans="1:14" s="8" customFormat="1" x14ac:dyDescent="0.2">
      <c r="B27" s="163" t="s">
        <v>24</v>
      </c>
      <c r="C27" s="163"/>
      <c r="D27" s="163"/>
      <c r="E27" s="163"/>
      <c r="G27"/>
      <c r="H27" s="9"/>
      <c r="I27"/>
      <c r="J27" s="163" t="s">
        <v>35</v>
      </c>
      <c r="K27" s="163"/>
      <c r="L27" s="163"/>
      <c r="M27" s="163"/>
      <c r="N27"/>
    </row>
    <row r="28" spans="1:14" s="8" customFormat="1" ht="22.5" customHeight="1" x14ac:dyDescent="0.2">
      <c r="A28" s="52" t="s">
        <v>34</v>
      </c>
      <c r="B28" s="53" t="s">
        <v>4</v>
      </c>
      <c r="C28" s="69">
        <f>+E20</f>
        <v>1.2751547646342969</v>
      </c>
      <c r="D28"/>
      <c r="E28" s="53" t="s">
        <v>49</v>
      </c>
      <c r="F28" s="69">
        <f>+F23</f>
        <v>0.63717618764802064</v>
      </c>
      <c r="G28"/>
      <c r="H28" s="9"/>
      <c r="I28" s="97" t="s">
        <v>34</v>
      </c>
      <c r="J28" s="53" t="s">
        <v>4</v>
      </c>
      <c r="K28" s="69">
        <f>+L20</f>
        <v>0.42511186398845463</v>
      </c>
      <c r="L28" s="35"/>
      <c r="M28" s="53" t="s">
        <v>49</v>
      </c>
      <c r="N28" s="69">
        <f>+M23</f>
        <v>0.22623062910728467</v>
      </c>
    </row>
    <row r="29" spans="1:14" s="8" customFormat="1" x14ac:dyDescent="0.2">
      <c r="A29" s="9"/>
      <c r="B29"/>
      <c r="C29"/>
      <c r="D29"/>
      <c r="E29"/>
      <c r="F29"/>
      <c r="G29"/>
      <c r="H29" s="9"/>
      <c r="I29"/>
      <c r="J29"/>
      <c r="K29"/>
      <c r="L29"/>
      <c r="M29"/>
      <c r="N29" s="35"/>
    </row>
    <row r="30" spans="1:14" s="8" customFormat="1" ht="12.75" customHeight="1" x14ac:dyDescent="0.2">
      <c r="A30" s="9"/>
      <c r="B30"/>
      <c r="C30"/>
      <c r="D30"/>
      <c r="E30"/>
      <c r="F30"/>
      <c r="G30"/>
      <c r="H30" s="9"/>
      <c r="I30"/>
      <c r="J30"/>
      <c r="K30"/>
      <c r="L30"/>
      <c r="M30"/>
      <c r="N30" s="35"/>
    </row>
    <row r="31" spans="1:14" s="8" customFormat="1" ht="12.75" customHeight="1" x14ac:dyDescent="0.2">
      <c r="A31" s="9"/>
      <c r="B31"/>
      <c r="C31"/>
      <c r="D31"/>
      <c r="E31"/>
      <c r="F31"/>
      <c r="G31"/>
      <c r="H31" s="9"/>
      <c r="I31"/>
      <c r="J31"/>
      <c r="K31"/>
      <c r="L31"/>
      <c r="M31"/>
      <c r="N31" s="35"/>
    </row>
    <row r="32" spans="1:14" s="8" customFormat="1" ht="12.75" customHeight="1" x14ac:dyDescent="0.2">
      <c r="A32" s="9"/>
      <c r="B32"/>
      <c r="C32"/>
      <c r="D32"/>
      <c r="E32"/>
      <c r="F32"/>
      <c r="G32"/>
      <c r="H32" s="9"/>
      <c r="I32"/>
      <c r="J32"/>
      <c r="K32"/>
      <c r="L32"/>
      <c r="M32"/>
      <c r="N32" s="35"/>
    </row>
    <row r="33" spans="1:14" s="8" customFormat="1" ht="12.75" customHeight="1" x14ac:dyDescent="0.2">
      <c r="A33" s="9"/>
      <c r="B33"/>
      <c r="C33"/>
      <c r="D33"/>
      <c r="E33"/>
      <c r="F33"/>
      <c r="G33"/>
      <c r="H33" s="9"/>
      <c r="I33"/>
      <c r="J33"/>
      <c r="K33"/>
      <c r="L33"/>
      <c r="M33"/>
      <c r="N33" s="35"/>
    </row>
    <row r="34" spans="1:14" s="8" customFormat="1" x14ac:dyDescent="0.2">
      <c r="A34" s="9"/>
      <c r="B34"/>
      <c r="C34"/>
      <c r="D34"/>
      <c r="E34"/>
      <c r="F34"/>
      <c r="G34"/>
      <c r="H34" s="9"/>
      <c r="I34"/>
      <c r="J34"/>
      <c r="K34"/>
      <c r="L34"/>
      <c r="M34"/>
      <c r="N34" s="35"/>
    </row>
    <row r="35" spans="1:14" s="8" customFormat="1" ht="10.5" customHeight="1" x14ac:dyDescent="0.2">
      <c r="A35" s="9"/>
      <c r="B35"/>
      <c r="C35"/>
      <c r="D35"/>
      <c r="E35"/>
      <c r="F35"/>
      <c r="G35"/>
      <c r="H35" s="9"/>
      <c r="I35"/>
      <c r="J35"/>
      <c r="K35"/>
      <c r="L35"/>
      <c r="M35"/>
      <c r="N35" s="35"/>
    </row>
    <row r="36" spans="1:14" s="8" customFormat="1" x14ac:dyDescent="0.2">
      <c r="A36" s="9"/>
      <c r="B36"/>
      <c r="C36"/>
      <c r="D36"/>
      <c r="E36"/>
      <c r="F36"/>
      <c r="G36"/>
      <c r="H36" s="9"/>
      <c r="I36"/>
      <c r="J36"/>
      <c r="K36"/>
      <c r="L36"/>
      <c r="M36"/>
      <c r="N36" s="35"/>
    </row>
    <row r="37" spans="1:14" s="8" customFormat="1" ht="10.5" customHeight="1" x14ac:dyDescent="0.2">
      <c r="A37" s="9"/>
      <c r="B37"/>
      <c r="C37"/>
      <c r="D37"/>
      <c r="E37"/>
      <c r="F37"/>
      <c r="G37"/>
      <c r="H37" s="9"/>
      <c r="I37"/>
      <c r="J37"/>
      <c r="K37"/>
      <c r="L37"/>
      <c r="M37"/>
      <c r="N37" s="35"/>
    </row>
    <row r="38" spans="1:14" s="8" customFormat="1" ht="10.5" customHeight="1" x14ac:dyDescent="0.2">
      <c r="A38" s="9"/>
      <c r="B38"/>
      <c r="C38"/>
      <c r="D38"/>
      <c r="E38"/>
      <c r="F38"/>
      <c r="G38"/>
      <c r="H38" s="9"/>
      <c r="I38"/>
      <c r="J38"/>
      <c r="K38"/>
      <c r="L38"/>
      <c r="M38"/>
      <c r="N38" s="35"/>
    </row>
    <row r="39" spans="1:14" s="8" customFormat="1" ht="10.5" customHeight="1" x14ac:dyDescent="0.2">
      <c r="A39" s="9"/>
      <c r="B39"/>
      <c r="C39"/>
      <c r="D39"/>
      <c r="E39"/>
      <c r="F39"/>
      <c r="G39"/>
      <c r="H39" s="9"/>
      <c r="I39"/>
      <c r="J39"/>
      <c r="K39"/>
      <c r="L39"/>
      <c r="M39"/>
      <c r="N39" s="35"/>
    </row>
    <row r="40" spans="1:14" s="8" customFormat="1" ht="10.5" customHeight="1" x14ac:dyDescent="0.2">
      <c r="A40" s="9"/>
      <c r="B40"/>
      <c r="C40"/>
      <c r="D40"/>
      <c r="E40"/>
      <c r="F40"/>
      <c r="G40"/>
      <c r="H40" s="9"/>
      <c r="I40"/>
      <c r="J40"/>
      <c r="K40"/>
      <c r="L40"/>
      <c r="M40"/>
      <c r="N40" s="35"/>
    </row>
    <row r="41" spans="1:14" s="8" customFormat="1" ht="10.5" customHeight="1" x14ac:dyDescent="0.2">
      <c r="I41"/>
      <c r="J41"/>
      <c r="K41"/>
      <c r="L41"/>
      <c r="M41"/>
      <c r="N41" s="35"/>
    </row>
    <row r="42" spans="1:14" s="8" customFormat="1" ht="10.5" customHeight="1" x14ac:dyDescent="0.2">
      <c r="I42"/>
      <c r="J42"/>
      <c r="K42"/>
      <c r="L42"/>
      <c r="M42"/>
      <c r="N42" s="35"/>
    </row>
    <row r="43" spans="1:14" s="8" customFormat="1" ht="10.5" customHeight="1" x14ac:dyDescent="0.2">
      <c r="I43"/>
      <c r="J43"/>
      <c r="K43"/>
      <c r="L43"/>
      <c r="M43"/>
      <c r="N43" s="35"/>
    </row>
    <row r="44" spans="1:14" s="8" customFormat="1" ht="10.5" customHeight="1" x14ac:dyDescent="0.2">
      <c r="I44"/>
      <c r="J44"/>
      <c r="K44"/>
      <c r="L44"/>
      <c r="M44"/>
      <c r="N44" s="35"/>
    </row>
    <row r="45" spans="1:14" s="8" customFormat="1" ht="10.5" customHeight="1" x14ac:dyDescent="0.2">
      <c r="I45"/>
      <c r="J45"/>
      <c r="K45"/>
      <c r="L45"/>
      <c r="M45"/>
      <c r="N45" s="35"/>
    </row>
    <row r="46" spans="1:14" s="8" customFormat="1" ht="10.5" customHeight="1" x14ac:dyDescent="0.2">
      <c r="I46"/>
      <c r="J46"/>
      <c r="K46"/>
      <c r="L46"/>
      <c r="M46"/>
      <c r="N46" s="35"/>
    </row>
    <row r="47" spans="1:14" s="8" customFormat="1" ht="10.5" customHeight="1" x14ac:dyDescent="0.2">
      <c r="I47"/>
      <c r="J47"/>
      <c r="K47"/>
      <c r="L47"/>
      <c r="M47"/>
      <c r="N47" s="35"/>
    </row>
    <row r="48" spans="1:14" s="8" customFormat="1" ht="10.5" customHeight="1" x14ac:dyDescent="0.2">
      <c r="I48"/>
      <c r="J48"/>
      <c r="K48"/>
      <c r="L48"/>
      <c r="M48"/>
      <c r="N48" s="35"/>
    </row>
    <row r="49" spans="1:14" s="8" customFormat="1" ht="10.5" customHeight="1" x14ac:dyDescent="0.2">
      <c r="I49"/>
      <c r="J49"/>
      <c r="K49"/>
      <c r="L49"/>
      <c r="M49"/>
      <c r="N49" s="35"/>
    </row>
    <row r="50" spans="1:14" s="8" customFormat="1" ht="10.5" customHeight="1" x14ac:dyDescent="0.2">
      <c r="I50"/>
      <c r="J50"/>
      <c r="K50"/>
      <c r="L50"/>
      <c r="M50"/>
      <c r="N50" s="35"/>
    </row>
    <row r="51" spans="1:14" s="8" customFormat="1" ht="10.5" customHeight="1" x14ac:dyDescent="0.2">
      <c r="I51"/>
      <c r="J51"/>
      <c r="K51"/>
      <c r="L51"/>
      <c r="M51"/>
      <c r="N51" s="35"/>
    </row>
    <row r="52" spans="1:14" s="8" customFormat="1" ht="10.5" customHeight="1" x14ac:dyDescent="0.2">
      <c r="I52"/>
      <c r="J52"/>
      <c r="K52"/>
      <c r="L52"/>
      <c r="M52"/>
      <c r="N52" s="35"/>
    </row>
    <row r="53" spans="1:14" s="8" customFormat="1" ht="10.5" customHeight="1" x14ac:dyDescent="0.2">
      <c r="I53"/>
      <c r="J53"/>
      <c r="K53"/>
      <c r="L53"/>
      <c r="M53"/>
      <c r="N53" s="35"/>
    </row>
    <row r="54" spans="1:14" s="8" customFormat="1" ht="10.5" customHeight="1" x14ac:dyDescent="0.2">
      <c r="I54"/>
      <c r="J54"/>
      <c r="K54"/>
      <c r="L54"/>
      <c r="M54"/>
      <c r="N54" s="35"/>
    </row>
    <row r="55" spans="1:14" s="8" customFormat="1" ht="10.5" customHeight="1" x14ac:dyDescent="0.2">
      <c r="I55"/>
      <c r="J55"/>
      <c r="K55"/>
      <c r="L55"/>
      <c r="M55"/>
      <c r="N55" s="35"/>
    </row>
    <row r="56" spans="1:14" s="8" customFormat="1" ht="10.5" customHeight="1" x14ac:dyDescent="0.2">
      <c r="I56"/>
      <c r="J56"/>
      <c r="K56"/>
      <c r="L56"/>
      <c r="M56"/>
      <c r="N56" s="35"/>
    </row>
    <row r="57" spans="1:14" s="8" customFormat="1" ht="10.5" customHeight="1" x14ac:dyDescent="0.2">
      <c r="I57"/>
      <c r="J57"/>
      <c r="K57"/>
      <c r="L57"/>
      <c r="M57"/>
      <c r="N57" s="35"/>
    </row>
    <row r="58" spans="1:14" s="8" customFormat="1" ht="10.5" customHeight="1" x14ac:dyDescent="0.2">
      <c r="I58"/>
      <c r="J58"/>
      <c r="K58"/>
      <c r="L58"/>
      <c r="M58"/>
      <c r="N58" s="35"/>
    </row>
    <row r="59" spans="1:14" s="8" customFormat="1" ht="15" x14ac:dyDescent="0.2">
      <c r="A59" s="13" t="s">
        <v>32</v>
      </c>
      <c r="B59"/>
      <c r="C59"/>
      <c r="D59"/>
      <c r="E59"/>
      <c r="F59"/>
      <c r="G59"/>
      <c r="H59" s="9"/>
      <c r="I59"/>
      <c r="J59"/>
      <c r="K59" s="34"/>
      <c r="L59"/>
      <c r="M59"/>
      <c r="N59"/>
    </row>
    <row r="60" spans="1:14" s="8" customFormat="1" ht="6.75" customHeight="1" x14ac:dyDescent="0.2">
      <c r="A60" s="9"/>
      <c r="B60"/>
      <c r="C60"/>
      <c r="D60"/>
      <c r="E60"/>
      <c r="F60"/>
      <c r="G60"/>
      <c r="H60" s="9"/>
      <c r="I60"/>
      <c r="K60"/>
      <c r="L60"/>
      <c r="M60"/>
      <c r="N60"/>
    </row>
    <row r="61" spans="1:14" s="8" customFormat="1" ht="14.25" customHeight="1" x14ac:dyDescent="0.2">
      <c r="A61" s="148" t="s">
        <v>105</v>
      </c>
      <c r="B61" s="148"/>
      <c r="C61" s="148"/>
      <c r="D61" s="148"/>
      <c r="E61" s="148"/>
      <c r="F61" s="148"/>
      <c r="G61" s="148"/>
      <c r="H61" s="148"/>
      <c r="I61" s="148"/>
      <c r="J61" s="148"/>
      <c r="K61" s="148"/>
      <c r="L61" s="148"/>
      <c r="M61" s="148"/>
      <c r="N61" s="49" t="s">
        <v>38</v>
      </c>
    </row>
    <row r="62" spans="1:14" s="8" customFormat="1" ht="7.5" customHeight="1" x14ac:dyDescent="0.2">
      <c r="A62" s="14"/>
      <c r="B62" s="14"/>
      <c r="C62" s="14"/>
      <c r="D62" s="14"/>
      <c r="E62" s="14"/>
      <c r="F62" s="14"/>
      <c r="G62" s="15"/>
      <c r="H62" s="16"/>
      <c r="I62" s="16"/>
      <c r="J62" s="33"/>
      <c r="K62" s="33"/>
      <c r="L62" s="33"/>
      <c r="M62" s="33"/>
      <c r="N62" s="33"/>
    </row>
    <row r="63" spans="1:14" s="8" customFormat="1" ht="81" customHeight="1" x14ac:dyDescent="0.2">
      <c r="A63" s="123" t="s">
        <v>106</v>
      </c>
      <c r="B63" s="123"/>
      <c r="C63" s="123"/>
      <c r="D63" s="123"/>
      <c r="E63" s="123"/>
      <c r="F63" s="123"/>
      <c r="G63" s="123"/>
      <c r="H63" s="123"/>
      <c r="I63" s="123"/>
      <c r="J63" s="123"/>
      <c r="K63" s="123"/>
      <c r="L63" s="123"/>
      <c r="M63" s="123"/>
      <c r="N63" s="123"/>
    </row>
    <row r="64" spans="1:14" ht="15" x14ac:dyDescent="0.2">
      <c r="A64" s="13" t="s">
        <v>25</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23" t="s">
        <v>112</v>
      </c>
      <c r="B66" s="123"/>
      <c r="C66" s="123"/>
      <c r="D66" s="123"/>
      <c r="E66" s="123"/>
      <c r="F66" s="123"/>
      <c r="G66" s="123"/>
      <c r="H66" s="123"/>
      <c r="I66" s="123"/>
      <c r="J66" s="123"/>
      <c r="K66" s="123"/>
      <c r="L66" s="123"/>
      <c r="M66" s="123"/>
      <c r="N66" s="123"/>
    </row>
    <row r="67" spans="1:14" ht="6" customHeight="1" x14ac:dyDescent="0.2">
      <c r="A67" s="17"/>
      <c r="B67" s="17"/>
      <c r="C67" s="17"/>
      <c r="D67" s="17"/>
      <c r="E67" s="17"/>
      <c r="F67" s="17"/>
      <c r="G67" s="17"/>
      <c r="H67" s="17"/>
      <c r="I67" s="17"/>
      <c r="J67" s="17"/>
      <c r="K67" s="17"/>
      <c r="L67" s="17"/>
      <c r="M67" s="17"/>
      <c r="N67" s="17"/>
    </row>
    <row r="68" spans="1:14" ht="14.25" x14ac:dyDescent="0.2">
      <c r="C68" s="124" t="s">
        <v>54</v>
      </c>
      <c r="D68" s="125"/>
      <c r="E68" s="126"/>
      <c r="F68" s="70">
        <f>+C28</f>
        <v>1.2751547646342969</v>
      </c>
      <c r="H68" s="127" t="s">
        <v>26</v>
      </c>
      <c r="I68" s="127"/>
      <c r="J68" s="71" t="s">
        <v>55</v>
      </c>
      <c r="K68" s="124" t="s">
        <v>27</v>
      </c>
      <c r="L68" s="126"/>
      <c r="M68" s="71" t="s">
        <v>28</v>
      </c>
      <c r="N68" s="17"/>
    </row>
    <row r="69" spans="1:14" ht="6" customHeight="1" x14ac:dyDescent="0.2">
      <c r="A69" s="17"/>
      <c r="B69" s="17"/>
      <c r="C69" s="17"/>
      <c r="D69" s="17"/>
      <c r="E69" s="17"/>
      <c r="G69" s="17"/>
      <c r="J69" s="17"/>
      <c r="K69" s="17"/>
      <c r="L69" s="17"/>
      <c r="M69" s="17"/>
      <c r="N69" s="17"/>
    </row>
    <row r="70" spans="1:14" ht="14.25" x14ac:dyDescent="0.2">
      <c r="C70" s="124" t="s">
        <v>35</v>
      </c>
      <c r="D70" s="125"/>
      <c r="E70" s="126"/>
      <c r="F70" s="70">
        <f>+K28</f>
        <v>0.42511186398845463</v>
      </c>
      <c r="H70" s="127" t="s">
        <v>26</v>
      </c>
      <c r="I70" s="127"/>
      <c r="J70" s="71" t="s">
        <v>46</v>
      </c>
      <c r="K70" s="124" t="s">
        <v>27</v>
      </c>
      <c r="L70" s="126"/>
      <c r="M70" s="71" t="s">
        <v>31</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23" t="s">
        <v>85</v>
      </c>
      <c r="B72" s="123"/>
      <c r="C72" s="123"/>
      <c r="D72" s="123"/>
      <c r="E72" s="123"/>
      <c r="F72" s="123"/>
      <c r="G72" s="123"/>
      <c r="H72" s="123"/>
      <c r="I72" s="123"/>
      <c r="J72" s="123"/>
      <c r="K72" s="123"/>
      <c r="L72" s="123"/>
      <c r="M72" s="123"/>
      <c r="N72" s="123"/>
    </row>
    <row r="73" spans="1:14" ht="6" customHeight="1" x14ac:dyDescent="0.2">
      <c r="A73" s="17"/>
      <c r="B73" s="17"/>
      <c r="C73" s="17"/>
      <c r="D73" s="17"/>
      <c r="E73" s="17"/>
      <c r="F73" s="17"/>
      <c r="G73" s="17"/>
      <c r="H73" s="17"/>
      <c r="I73" s="17"/>
      <c r="J73" s="17"/>
      <c r="K73" s="17"/>
      <c r="L73" s="17"/>
      <c r="M73" s="17"/>
      <c r="N73" s="17"/>
    </row>
    <row r="74" spans="1:14" ht="14.25" x14ac:dyDescent="0.2">
      <c r="C74" s="124" t="s">
        <v>54</v>
      </c>
      <c r="D74" s="125"/>
      <c r="E74" s="126"/>
      <c r="F74" s="70">
        <f>+F23</f>
        <v>0.63717618764802064</v>
      </c>
      <c r="H74" s="127" t="s">
        <v>26</v>
      </c>
      <c r="I74" s="127"/>
      <c r="J74" s="71" t="s">
        <v>83</v>
      </c>
      <c r="K74" s="124" t="s">
        <v>27</v>
      </c>
      <c r="L74" s="126"/>
      <c r="M74" s="71" t="s">
        <v>83</v>
      </c>
      <c r="N74" s="17"/>
    </row>
    <row r="75" spans="1:14" ht="14.25" x14ac:dyDescent="0.2">
      <c r="A75" s="105" t="s">
        <v>50</v>
      </c>
      <c r="B75" s="72"/>
      <c r="C75" s="17"/>
      <c r="D75" s="17"/>
      <c r="E75" s="17"/>
      <c r="G75" s="17"/>
      <c r="H75" s="17"/>
      <c r="I75" s="17"/>
      <c r="J75" s="17"/>
      <c r="K75" s="17"/>
      <c r="M75" s="17"/>
      <c r="N75" s="17"/>
    </row>
    <row r="76" spans="1:14" ht="14.25" x14ac:dyDescent="0.2">
      <c r="C76" s="124" t="s">
        <v>35</v>
      </c>
      <c r="D76" s="125"/>
      <c r="E76" s="126"/>
      <c r="F76" s="70">
        <f>+N28</f>
        <v>0.22623062910728467</v>
      </c>
      <c r="H76" s="127" t="s">
        <v>26</v>
      </c>
      <c r="I76" s="127"/>
      <c r="J76" s="71" t="s">
        <v>83</v>
      </c>
      <c r="K76" s="124" t="s">
        <v>27</v>
      </c>
      <c r="L76" s="126"/>
      <c r="M76" s="71" t="s">
        <v>83</v>
      </c>
      <c r="N76" s="17"/>
    </row>
    <row r="77" spans="1:14" ht="14.25" x14ac:dyDescent="0.2">
      <c r="C77" s="102"/>
      <c r="D77" s="102"/>
      <c r="E77" s="102"/>
      <c r="F77" s="102"/>
      <c r="H77" s="102"/>
      <c r="I77" s="102"/>
      <c r="J77" s="102"/>
      <c r="K77" s="102"/>
      <c r="L77" s="102"/>
      <c r="M77" s="102"/>
      <c r="N77" s="17"/>
    </row>
    <row r="78" spans="1:14" s="8" customFormat="1" ht="13.5" thickBot="1" x14ac:dyDescent="0.25">
      <c r="A78" s="7" t="s">
        <v>82</v>
      </c>
      <c r="B78"/>
      <c r="C78"/>
      <c r="D78"/>
      <c r="E78"/>
      <c r="F78"/>
      <c r="I78"/>
      <c r="J78"/>
      <c r="K78"/>
      <c r="L78"/>
      <c r="M78"/>
      <c r="N78" s="35"/>
    </row>
    <row r="79" spans="1:14" s="8" customFormat="1" ht="10.5" customHeight="1" thickBot="1" x14ac:dyDescent="0.25">
      <c r="A79" s="38" t="s">
        <v>26</v>
      </c>
      <c r="B79" s="138" t="s">
        <v>33</v>
      </c>
      <c r="C79" s="139"/>
      <c r="D79" s="138" t="s">
        <v>27</v>
      </c>
      <c r="E79" s="140"/>
      <c r="F79" s="141"/>
      <c r="I79"/>
      <c r="J79"/>
      <c r="K79"/>
      <c r="L79"/>
      <c r="M79"/>
      <c r="N79" s="35"/>
    </row>
    <row r="80" spans="1:14" s="8" customFormat="1" ht="10.5" customHeight="1" x14ac:dyDescent="0.2">
      <c r="A80" s="40" t="s">
        <v>55</v>
      </c>
      <c r="B80" s="128">
        <v>1</v>
      </c>
      <c r="C80" s="129"/>
      <c r="D80" s="39" t="s">
        <v>28</v>
      </c>
      <c r="E80" s="130" t="s">
        <v>29</v>
      </c>
      <c r="F80" s="131"/>
      <c r="I80"/>
      <c r="J80"/>
      <c r="K80"/>
      <c r="L80"/>
      <c r="M80"/>
      <c r="N80" s="35"/>
    </row>
    <row r="81" spans="1:14" s="8" customFormat="1" ht="10.5" customHeight="1" x14ac:dyDescent="0.2">
      <c r="A81" s="40" t="s">
        <v>47</v>
      </c>
      <c r="B81" s="136" t="s">
        <v>45</v>
      </c>
      <c r="C81" s="137"/>
      <c r="D81" s="41" t="s">
        <v>28</v>
      </c>
      <c r="E81" s="132"/>
      <c r="F81" s="133"/>
      <c r="I81"/>
      <c r="J81"/>
      <c r="K81"/>
      <c r="L81"/>
      <c r="M81"/>
      <c r="N81" s="35"/>
    </row>
    <row r="82" spans="1:14" s="8" customFormat="1" ht="10.5" customHeight="1" x14ac:dyDescent="0.2">
      <c r="A82" s="40" t="s">
        <v>30</v>
      </c>
      <c r="B82" s="136" t="s">
        <v>43</v>
      </c>
      <c r="C82" s="137"/>
      <c r="D82" s="41" t="s">
        <v>28</v>
      </c>
      <c r="E82" s="134"/>
      <c r="F82" s="135"/>
      <c r="I82"/>
      <c r="J82"/>
      <c r="K82"/>
      <c r="L82"/>
      <c r="M82"/>
      <c r="N82" s="35"/>
    </row>
    <row r="83" spans="1:14" s="8" customFormat="1" ht="10.5" customHeight="1" x14ac:dyDescent="0.2">
      <c r="A83" s="40" t="s">
        <v>56</v>
      </c>
      <c r="B83" s="136" t="s">
        <v>44</v>
      </c>
      <c r="C83" s="137"/>
      <c r="D83" s="41" t="s">
        <v>31</v>
      </c>
      <c r="E83" s="142" t="s">
        <v>51</v>
      </c>
      <c r="F83" s="143"/>
      <c r="I83"/>
      <c r="J83"/>
      <c r="K83"/>
      <c r="L83"/>
      <c r="M83"/>
      <c r="N83" s="35"/>
    </row>
    <row r="84" spans="1:14" s="8" customFormat="1" ht="10.5" customHeight="1" thickBot="1" x14ac:dyDescent="0.25">
      <c r="A84" s="42" t="s">
        <v>46</v>
      </c>
      <c r="B84" s="146" t="s">
        <v>42</v>
      </c>
      <c r="C84" s="147"/>
      <c r="D84" s="43" t="s">
        <v>31</v>
      </c>
      <c r="E84" s="144"/>
      <c r="F84" s="145"/>
      <c r="I84"/>
      <c r="J84"/>
      <c r="K84"/>
      <c r="L84"/>
      <c r="M84"/>
      <c r="N84" s="35"/>
    </row>
    <row r="85" spans="1:14" s="8" customFormat="1" ht="10.5" customHeight="1" x14ac:dyDescent="0.2">
      <c r="A85" s="101"/>
      <c r="B85" s="101"/>
      <c r="C85" s="101"/>
      <c r="D85" s="101"/>
      <c r="E85" s="101"/>
      <c r="F85" s="101"/>
      <c r="I85"/>
      <c r="J85"/>
      <c r="K85"/>
      <c r="L85"/>
      <c r="M85"/>
      <c r="N85" s="35"/>
    </row>
    <row r="86" spans="1:14" ht="15" x14ac:dyDescent="0.25">
      <c r="A86" s="113" t="s">
        <v>48</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171" customHeight="1" x14ac:dyDescent="0.2">
      <c r="A88" s="120" t="s">
        <v>107</v>
      </c>
      <c r="B88" s="120"/>
      <c r="C88" s="120"/>
      <c r="D88" s="120"/>
      <c r="E88" s="120"/>
      <c r="F88" s="120"/>
      <c r="G88" s="120"/>
      <c r="H88" s="120"/>
      <c r="I88" s="120"/>
      <c r="J88" s="120"/>
      <c r="K88" s="120"/>
      <c r="L88" s="120"/>
      <c r="M88" s="120"/>
      <c r="N88" s="120"/>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21" t="s">
        <v>36</v>
      </c>
      <c r="B92" s="121"/>
      <c r="C92" s="121"/>
      <c r="D92" s="121"/>
      <c r="E92" s="121"/>
      <c r="F92" s="121"/>
      <c r="G92" s="121"/>
      <c r="H92" s="121"/>
      <c r="I92" s="121"/>
      <c r="J92" s="121"/>
      <c r="K92" s="121"/>
      <c r="L92" s="121"/>
      <c r="M92" s="121"/>
      <c r="N92" s="121"/>
    </row>
    <row r="93" spans="1:14" ht="12.75" customHeight="1" x14ac:dyDescent="0.2">
      <c r="A93" s="122" t="s">
        <v>89</v>
      </c>
      <c r="B93" s="122"/>
      <c r="C93" s="122"/>
      <c r="D93" s="122"/>
      <c r="E93" s="122"/>
      <c r="F93" s="122"/>
      <c r="G93" s="122"/>
      <c r="H93" s="122"/>
      <c r="I93" s="122"/>
      <c r="J93" s="122"/>
      <c r="K93" s="122"/>
      <c r="L93" s="122"/>
      <c r="M93" s="122"/>
      <c r="N93" s="122"/>
    </row>
    <row r="94" spans="1:14" ht="5.25" customHeight="1" x14ac:dyDescent="0.2">
      <c r="A94" s="15"/>
      <c r="B94" s="15"/>
      <c r="C94" s="15"/>
      <c r="D94" s="15"/>
      <c r="E94" s="15"/>
      <c r="F94" s="15"/>
      <c r="G94" s="15"/>
      <c r="H94" s="15"/>
      <c r="I94" s="15"/>
      <c r="J94" s="15"/>
      <c r="K94" s="15"/>
      <c r="L94" s="15"/>
      <c r="M94" s="15"/>
      <c r="N94" s="15"/>
    </row>
    <row r="95" spans="1:14" ht="18" customHeight="1" x14ac:dyDescent="0.2">
      <c r="A95" s="121" t="s">
        <v>62</v>
      </c>
      <c r="B95" s="121"/>
      <c r="C95" s="121"/>
      <c r="D95" s="121"/>
      <c r="E95" s="121"/>
      <c r="F95" s="121"/>
      <c r="G95" s="121"/>
      <c r="H95" s="121"/>
      <c r="I95" s="121"/>
      <c r="J95" s="121"/>
      <c r="K95" s="121"/>
      <c r="L95" s="121"/>
      <c r="M95" s="121"/>
      <c r="N95" s="121"/>
    </row>
    <row r="96" spans="1:14" ht="4.5" customHeight="1" x14ac:dyDescent="0.2">
      <c r="A96" s="17"/>
      <c r="B96" s="17"/>
      <c r="C96" s="17"/>
      <c r="D96" s="17"/>
      <c r="E96" s="17"/>
      <c r="F96" s="17"/>
      <c r="G96" s="17"/>
      <c r="H96" s="17"/>
      <c r="I96" s="17"/>
      <c r="J96" s="17"/>
      <c r="K96" s="17"/>
      <c r="L96" s="17"/>
      <c r="M96" s="17"/>
      <c r="N96" s="17"/>
    </row>
    <row r="97" spans="1:14" ht="14.25" x14ac:dyDescent="0.2">
      <c r="A97" s="15" t="s">
        <v>63</v>
      </c>
      <c r="B97" s="15"/>
      <c r="C97" s="15"/>
      <c r="D97" s="15"/>
      <c r="E97" s="15"/>
      <c r="F97" s="15"/>
      <c r="G97" s="15"/>
      <c r="H97" s="15"/>
      <c r="I97" s="15"/>
      <c r="J97" s="15"/>
      <c r="K97" s="15"/>
      <c r="L97" s="15"/>
      <c r="M97" s="15"/>
      <c r="N97" s="15"/>
    </row>
    <row r="98" spans="1:14" ht="14.25" x14ac:dyDescent="0.2">
      <c r="A98" s="15" t="s">
        <v>14</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15</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58</v>
      </c>
      <c r="G102" s="15"/>
      <c r="H102" s="15"/>
      <c r="I102" s="15"/>
      <c r="J102" s="15"/>
      <c r="K102" s="15"/>
      <c r="L102" s="15"/>
      <c r="M102" s="114" t="s">
        <v>16</v>
      </c>
      <c r="N102" s="20"/>
    </row>
    <row r="103" spans="1:14" ht="14.25" x14ac:dyDescent="0.2">
      <c r="A103" s="9" t="s">
        <v>64</v>
      </c>
      <c r="G103" s="15"/>
      <c r="H103" s="15"/>
      <c r="I103" s="15"/>
      <c r="J103" s="15"/>
      <c r="K103" s="15"/>
      <c r="L103" s="15"/>
      <c r="M103" s="22" t="s">
        <v>17</v>
      </c>
      <c r="N103" s="115">
        <v>45485</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A13:N13"/>
    <mergeCell ref="J6:M6"/>
    <mergeCell ref="N6:N7"/>
    <mergeCell ref="H8:I8"/>
    <mergeCell ref="H9:I9"/>
    <mergeCell ref="H10:I10"/>
    <mergeCell ref="C68:E68"/>
    <mergeCell ref="H68:I68"/>
    <mergeCell ref="K68:L68"/>
    <mergeCell ref="C16:F16"/>
    <mergeCell ref="J16:M16"/>
    <mergeCell ref="A24:C25"/>
    <mergeCell ref="D24:E24"/>
    <mergeCell ref="H24:J25"/>
    <mergeCell ref="K24:M24"/>
    <mergeCell ref="D25:E25"/>
    <mergeCell ref="K25:M25"/>
    <mergeCell ref="B27:E27"/>
    <mergeCell ref="J27:M27"/>
    <mergeCell ref="A61:M61"/>
    <mergeCell ref="A63:N63"/>
    <mergeCell ref="A66:N66"/>
    <mergeCell ref="C70:E70"/>
    <mergeCell ref="C76:E76"/>
    <mergeCell ref="H70:I70"/>
    <mergeCell ref="K70:L70"/>
    <mergeCell ref="A72:N72"/>
    <mergeCell ref="C74:E74"/>
    <mergeCell ref="H74:I74"/>
    <mergeCell ref="K74:L74"/>
    <mergeCell ref="H76:I76"/>
    <mergeCell ref="K76:L76"/>
    <mergeCell ref="B79:C79"/>
    <mergeCell ref="D79:F79"/>
    <mergeCell ref="A95:N95"/>
    <mergeCell ref="B83:C83"/>
    <mergeCell ref="E83:F84"/>
    <mergeCell ref="B84:C84"/>
    <mergeCell ref="A88:N88"/>
    <mergeCell ref="A92:N92"/>
    <mergeCell ref="A93:N93"/>
    <mergeCell ref="B80:C80"/>
    <mergeCell ref="E80:F82"/>
    <mergeCell ref="B81:C81"/>
    <mergeCell ref="B82:C82"/>
  </mergeCells>
  <hyperlinks>
    <hyperlink ref="A93:N93" r:id="rId1" display="2. Ver Plan Anual de Adquisiciones 2022 en https://www.minenergia.gov.co/es/ministerio/gesti%C3%B3n/contrataci%C3%B3n/ (clic aquí), donde encontrará los reportes de contratos mes a mes." xr:uid="{76D6C3E0-E9C7-4430-9383-A20B3FF74EED}"/>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2"/>
  <headerFooter>
    <oddFooter>&amp;RPág. &amp;P de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1CB19-DBDF-425F-9768-B09BDCA5540C}">
  <sheetPr>
    <pageSetUpPr fitToPage="1"/>
  </sheetPr>
  <dimension ref="A1:N105"/>
  <sheetViews>
    <sheetView showGridLines="0" tabSelected="1" zoomScale="85" zoomScaleNormal="85" zoomScaleSheetLayoutView="85" workbookViewId="0">
      <pane ySplit="5" topLeftCell="A6" activePane="bottomLeft" state="frozen"/>
      <selection pane="bottomLeft" activeCell="A89" sqref="A89"/>
    </sheetView>
  </sheetViews>
  <sheetFormatPr baseColWidth="10" defaultRowHeight="12.75" x14ac:dyDescent="0.2"/>
  <cols>
    <col min="1" max="1" width="15.42578125" customWidth="1"/>
    <col min="2" max="2" width="12.28515625" customWidth="1"/>
    <col min="3" max="6" width="11.85546875" customWidth="1"/>
    <col min="7" max="7" width="3.28515625" customWidth="1"/>
    <col min="8" max="8" width="14.5703125" customWidth="1"/>
    <col min="9" max="9" width="9.7109375" customWidth="1"/>
    <col min="10" max="10" width="18.7109375" customWidth="1"/>
    <col min="11" max="14" width="16.85546875"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57</v>
      </c>
      <c r="N1" s="3" t="s">
        <v>0</v>
      </c>
    </row>
    <row r="2" spans="1:14" x14ac:dyDescent="0.2">
      <c r="I2" s="6" t="s">
        <v>52</v>
      </c>
      <c r="M2" s="2" t="s">
        <v>1</v>
      </c>
      <c r="N2" s="50">
        <v>45565</v>
      </c>
    </row>
    <row r="3" spans="1:14" s="4" customFormat="1" x14ac:dyDescent="0.2">
      <c r="C3"/>
      <c r="D3"/>
      <c r="E3"/>
      <c r="F3"/>
      <c r="G3"/>
      <c r="I3" s="12"/>
    </row>
    <row r="4" spans="1:14" x14ac:dyDescent="0.2">
      <c r="I4" s="6" t="s">
        <v>53</v>
      </c>
    </row>
    <row r="5" spans="1:14" x14ac:dyDescent="0.2">
      <c r="B5" s="7"/>
      <c r="C5" s="7"/>
      <c r="D5" s="7"/>
      <c r="E5" s="7"/>
      <c r="F5" s="7"/>
      <c r="G5" s="7"/>
      <c r="H5" s="7"/>
      <c r="I5" s="7"/>
      <c r="J5" s="7"/>
      <c r="K5" s="7"/>
      <c r="L5" s="7"/>
    </row>
    <row r="6" spans="1:14" x14ac:dyDescent="0.2">
      <c r="B6" s="7"/>
      <c r="C6" s="7"/>
      <c r="D6" s="7"/>
      <c r="E6" s="7"/>
      <c r="F6" s="7"/>
      <c r="G6" s="7"/>
      <c r="H6" s="7"/>
      <c r="I6" s="7"/>
      <c r="J6" s="169" t="s">
        <v>4</v>
      </c>
      <c r="K6" s="170"/>
      <c r="L6" s="170"/>
      <c r="M6" s="171"/>
      <c r="N6" s="172" t="s">
        <v>81</v>
      </c>
    </row>
    <row r="7" spans="1:14" x14ac:dyDescent="0.2">
      <c r="H7" s="7"/>
      <c r="I7" s="7"/>
      <c r="J7" s="5" t="s">
        <v>5</v>
      </c>
      <c r="K7" s="5" t="s">
        <v>6</v>
      </c>
      <c r="L7" s="58" t="s">
        <v>7</v>
      </c>
      <c r="M7" s="119" t="s">
        <v>8</v>
      </c>
      <c r="N7" s="173"/>
    </row>
    <row r="8" spans="1:14" x14ac:dyDescent="0.2">
      <c r="A8" s="6" t="s">
        <v>3</v>
      </c>
      <c r="B8" s="59">
        <v>2024</v>
      </c>
      <c r="D8" s="11" t="s">
        <v>20</v>
      </c>
      <c r="E8" s="80">
        <f>+N8</f>
        <v>522747134841</v>
      </c>
      <c r="F8" s="81"/>
      <c r="G8" s="6"/>
      <c r="H8" s="166" t="s">
        <v>59</v>
      </c>
      <c r="I8" s="166"/>
      <c r="J8" s="32">
        <v>351983967482</v>
      </c>
      <c r="K8" s="32">
        <v>111263741325</v>
      </c>
      <c r="L8" s="98">
        <v>11880508608</v>
      </c>
      <c r="M8" s="32">
        <v>47618917426</v>
      </c>
      <c r="N8" s="32">
        <v>522747134841</v>
      </c>
    </row>
    <row r="9" spans="1:14" x14ac:dyDescent="0.2">
      <c r="A9" s="6"/>
      <c r="B9" s="6"/>
      <c r="F9" s="96" t="s">
        <v>108</v>
      </c>
      <c r="G9" s="6"/>
      <c r="H9" s="166" t="s">
        <v>60</v>
      </c>
      <c r="I9" s="166"/>
      <c r="J9" s="32">
        <f>+K19</f>
        <v>70961876710.110001</v>
      </c>
      <c r="K9" s="32">
        <f>+K20</f>
        <v>47299536469</v>
      </c>
      <c r="L9" s="98">
        <f>+K21</f>
        <v>42627192404.779999</v>
      </c>
      <c r="M9" s="32">
        <f>+K22</f>
        <v>0</v>
      </c>
      <c r="N9" s="32">
        <f>SUM(J9:M9)</f>
        <v>160888605583.89001</v>
      </c>
    </row>
    <row r="10" spans="1:14" x14ac:dyDescent="0.2">
      <c r="A10" s="6"/>
      <c r="B10" s="6"/>
      <c r="E10" s="12"/>
      <c r="F10" s="51"/>
      <c r="G10" s="6"/>
      <c r="H10" s="167" t="s">
        <v>61</v>
      </c>
      <c r="I10" s="167"/>
      <c r="J10" s="104">
        <f>+J9/J8</f>
        <v>0.20160542316103899</v>
      </c>
      <c r="K10" s="104">
        <f t="shared" ref="K10:N10" si="0">+K9/K8</f>
        <v>0.42511186398845463</v>
      </c>
      <c r="L10" s="103">
        <f t="shared" si="0"/>
        <v>3.5879938991901446</v>
      </c>
      <c r="M10" s="104">
        <f t="shared" si="0"/>
        <v>0</v>
      </c>
      <c r="N10" s="104">
        <f t="shared" si="0"/>
        <v>0.3077752030775382</v>
      </c>
    </row>
    <row r="11" spans="1:14" x14ac:dyDescent="0.2">
      <c r="B11" s="7"/>
      <c r="C11" s="7"/>
      <c r="D11" s="7"/>
      <c r="E11" s="7"/>
      <c r="F11" s="7"/>
      <c r="G11" s="7"/>
      <c r="H11" s="7"/>
      <c r="I11" s="7"/>
      <c r="J11" s="36"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23" t="s">
        <v>21</v>
      </c>
      <c r="B13" s="123"/>
      <c r="C13" s="123"/>
      <c r="D13" s="123"/>
      <c r="E13" s="123"/>
      <c r="F13" s="123"/>
      <c r="G13" s="123"/>
      <c r="H13" s="123"/>
      <c r="I13" s="123"/>
      <c r="J13" s="123"/>
      <c r="K13" s="123"/>
      <c r="L13" s="123"/>
      <c r="M13" s="123"/>
      <c r="N13" s="123"/>
    </row>
    <row r="14" spans="1:14" ht="6" customHeight="1" x14ac:dyDescent="0.2">
      <c r="A14" s="17"/>
      <c r="B14" s="17"/>
      <c r="C14" s="17"/>
      <c r="D14" s="17"/>
      <c r="E14" s="17"/>
      <c r="F14" s="17"/>
      <c r="G14" s="17"/>
      <c r="H14" s="17"/>
      <c r="I14" s="17"/>
      <c r="J14" s="17"/>
      <c r="K14" s="17"/>
      <c r="L14" s="17"/>
      <c r="M14" s="17"/>
      <c r="N14" s="17"/>
    </row>
    <row r="15" spans="1:14" ht="13.5" thickBot="1" x14ac:dyDescent="0.25">
      <c r="B15" s="48" t="s">
        <v>12</v>
      </c>
      <c r="J15" s="48" t="s">
        <v>12</v>
      </c>
      <c r="N15" s="37"/>
    </row>
    <row r="16" spans="1:14" ht="13.5" thickBot="1" x14ac:dyDescent="0.25">
      <c r="B16" s="48"/>
      <c r="C16" s="160" t="s">
        <v>24</v>
      </c>
      <c r="D16" s="161"/>
      <c r="E16" s="161"/>
      <c r="F16" s="162"/>
      <c r="J16" s="157" t="s">
        <v>41</v>
      </c>
      <c r="K16" s="158"/>
      <c r="L16" s="158"/>
      <c r="M16" s="159"/>
    </row>
    <row r="17" spans="1:14" s="26" customFormat="1" ht="9" thickBot="1" x14ac:dyDescent="0.2">
      <c r="C17" s="65">
        <v>1</v>
      </c>
      <c r="D17" s="66">
        <v>2</v>
      </c>
      <c r="E17" s="66">
        <v>3</v>
      </c>
      <c r="F17" s="66">
        <v>4</v>
      </c>
      <c r="J17" s="83">
        <v>1</v>
      </c>
      <c r="K17" s="84">
        <v>2</v>
      </c>
      <c r="L17" s="84">
        <v>3</v>
      </c>
      <c r="M17" s="85">
        <v>4</v>
      </c>
    </row>
    <row r="18" spans="1:14" ht="39" thickBot="1" x14ac:dyDescent="0.25">
      <c r="B18" s="90" t="s">
        <v>9</v>
      </c>
      <c r="C18" s="91" t="s">
        <v>18</v>
      </c>
      <c r="D18" s="63" t="s">
        <v>11</v>
      </c>
      <c r="E18" s="63" t="s">
        <v>23</v>
      </c>
      <c r="F18" s="92" t="s">
        <v>10</v>
      </c>
      <c r="I18" s="90" t="s">
        <v>9</v>
      </c>
      <c r="J18" s="91" t="s">
        <v>37</v>
      </c>
      <c r="K18" s="63" t="s">
        <v>19</v>
      </c>
      <c r="L18" s="63" t="s">
        <v>23</v>
      </c>
      <c r="M18" s="92" t="s">
        <v>10</v>
      </c>
    </row>
    <row r="19" spans="1:14" ht="27" customHeight="1" x14ac:dyDescent="0.2">
      <c r="B19" s="10" t="s">
        <v>5</v>
      </c>
      <c r="C19" s="106">
        <v>1150.8333333333333</v>
      </c>
      <c r="D19" s="93">
        <v>628</v>
      </c>
      <c r="E19" s="94">
        <f>+D19/C19</f>
        <v>0.54569152787834907</v>
      </c>
      <c r="F19" s="89">
        <f>+D19/$C$23</f>
        <v>0.46046794688487569</v>
      </c>
      <c r="I19" s="10" t="s">
        <v>5</v>
      </c>
      <c r="J19" s="86">
        <v>351983967482</v>
      </c>
      <c r="K19" s="87">
        <v>70961876710.110001</v>
      </c>
      <c r="L19" s="88">
        <f>+K19/J19</f>
        <v>0.20160542316103899</v>
      </c>
      <c r="M19" s="89">
        <f>+K19/J23</f>
        <v>0.13574799741694218</v>
      </c>
    </row>
    <row r="20" spans="1:14" ht="27" customHeight="1" x14ac:dyDescent="0.2">
      <c r="B20" s="10" t="s">
        <v>6</v>
      </c>
      <c r="C20" s="107">
        <v>188.99666666666667</v>
      </c>
      <c r="D20" s="23">
        <v>241</v>
      </c>
      <c r="E20" s="54">
        <f>+D20/C20</f>
        <v>1.2751547646342969</v>
      </c>
      <c r="F20" s="55">
        <f>+(D20+D19)/C23</f>
        <v>0.63717618764802064</v>
      </c>
      <c r="I20" s="10" t="s">
        <v>6</v>
      </c>
      <c r="J20" s="27">
        <v>111263741325</v>
      </c>
      <c r="K20" s="28">
        <v>47299536469</v>
      </c>
      <c r="L20" s="56">
        <f t="shared" ref="L20:L22" si="1">+K20/J20</f>
        <v>0.42511186398845463</v>
      </c>
      <c r="M20" s="55">
        <f>+(K20+K19)/J23</f>
        <v>0.22623062910728467</v>
      </c>
    </row>
    <row r="21" spans="1:14" s="8" customFormat="1" ht="27" customHeight="1" x14ac:dyDescent="0.2">
      <c r="B21" s="100" t="s">
        <v>7</v>
      </c>
      <c r="C21" s="107">
        <v>20</v>
      </c>
      <c r="D21" s="23">
        <v>259</v>
      </c>
      <c r="E21" s="56">
        <f t="shared" ref="E21:E22" si="2">+D21/C21</f>
        <v>12.95</v>
      </c>
      <c r="F21" s="55">
        <f>+(D21+D20+D19)/C23</f>
        <v>0.82708255427729271</v>
      </c>
      <c r="G21"/>
      <c r="I21" s="100" t="s">
        <v>7</v>
      </c>
      <c r="J21" s="27">
        <v>11880508608</v>
      </c>
      <c r="K21" s="29">
        <v>42627192404.779999</v>
      </c>
      <c r="L21" s="56">
        <f t="shared" si="1"/>
        <v>3.5879938991901446</v>
      </c>
      <c r="M21" s="55">
        <f>+(K21+K20+K19)/J23</f>
        <v>0.3077752030775382</v>
      </c>
    </row>
    <row r="22" spans="1:14" s="8" customFormat="1" ht="27" customHeight="1" thickBot="1" x14ac:dyDescent="0.25">
      <c r="B22" s="95" t="s">
        <v>8</v>
      </c>
      <c r="C22" s="108">
        <v>4</v>
      </c>
      <c r="D22" s="25"/>
      <c r="E22" s="57">
        <f t="shared" si="2"/>
        <v>0</v>
      </c>
      <c r="F22" s="55">
        <f>+(D22+D21+D20+D19)/C23</f>
        <v>0.82708255427729271</v>
      </c>
      <c r="G22"/>
      <c r="I22" s="24" t="s">
        <v>8</v>
      </c>
      <c r="J22" s="30">
        <v>47618917426</v>
      </c>
      <c r="K22" s="31"/>
      <c r="L22" s="57">
        <f t="shared" si="1"/>
        <v>0</v>
      </c>
      <c r="M22" s="82">
        <f>+(K22+K21+K20+K19)/J23</f>
        <v>0.3077752030775382</v>
      </c>
    </row>
    <row r="23" spans="1:14" s="8" customFormat="1" ht="28.5" customHeight="1" thickBot="1" x14ac:dyDescent="0.25">
      <c r="B23" s="60" t="s">
        <v>22</v>
      </c>
      <c r="C23" s="118">
        <f>SUM(C19:C22)</f>
        <v>1363.83</v>
      </c>
      <c r="D23" s="62">
        <f>SUM(D19:D22)</f>
        <v>1128</v>
      </c>
      <c r="E23" s="63" t="s">
        <v>23</v>
      </c>
      <c r="F23" s="64">
        <f>+D23/C23</f>
        <v>0.82708255427729271</v>
      </c>
      <c r="G23"/>
      <c r="I23" s="60" t="s">
        <v>22</v>
      </c>
      <c r="J23" s="67">
        <f>SUM(J19:J22)</f>
        <v>522747134841</v>
      </c>
      <c r="K23" s="68">
        <f>SUM(K19:K22)</f>
        <v>160888605583.89001</v>
      </c>
      <c r="L23" s="63" t="s">
        <v>23</v>
      </c>
      <c r="M23" s="64">
        <f>+K23/J23</f>
        <v>0.3077752030775382</v>
      </c>
    </row>
    <row r="24" spans="1:14" s="8" customFormat="1" ht="12.75" customHeight="1" x14ac:dyDescent="0.2">
      <c r="A24" s="149" t="s">
        <v>40</v>
      </c>
      <c r="B24" s="149"/>
      <c r="C24" s="149"/>
      <c r="D24" s="151" t="s">
        <v>11</v>
      </c>
      <c r="E24" s="151"/>
      <c r="F24" s="44"/>
      <c r="G24"/>
      <c r="H24" s="152" t="s">
        <v>39</v>
      </c>
      <c r="I24" s="152"/>
      <c r="J24" s="153"/>
      <c r="K24" s="154" t="s">
        <v>79</v>
      </c>
      <c r="L24" s="154"/>
      <c r="M24" s="154"/>
      <c r="N24" s="46"/>
    </row>
    <row r="25" spans="1:14" s="8" customFormat="1" ht="12.75" customHeight="1" x14ac:dyDescent="0.2">
      <c r="A25" s="150"/>
      <c r="B25" s="150"/>
      <c r="C25" s="150"/>
      <c r="D25" s="155" t="s">
        <v>18</v>
      </c>
      <c r="E25" s="155"/>
      <c r="F25" s="45"/>
      <c r="G25"/>
      <c r="H25" s="152"/>
      <c r="I25" s="152"/>
      <c r="J25" s="152"/>
      <c r="K25" s="156" t="s">
        <v>37</v>
      </c>
      <c r="L25" s="156"/>
      <c r="M25" s="156"/>
      <c r="N25" s="47"/>
    </row>
    <row r="26" spans="1:14" s="8" customFormat="1" x14ac:dyDescent="0.2">
      <c r="A26" s="9"/>
      <c r="B26"/>
      <c r="C26"/>
      <c r="D26"/>
      <c r="E26"/>
      <c r="F26"/>
      <c r="G26"/>
      <c r="H26" s="9"/>
      <c r="I26"/>
      <c r="J26"/>
      <c r="K26"/>
      <c r="L26"/>
      <c r="M26"/>
      <c r="N26"/>
    </row>
    <row r="27" spans="1:14" s="8" customFormat="1" x14ac:dyDescent="0.2">
      <c r="B27" s="163" t="s">
        <v>24</v>
      </c>
      <c r="C27" s="163"/>
      <c r="D27" s="163"/>
      <c r="E27" s="163"/>
      <c r="G27"/>
      <c r="H27" s="9"/>
      <c r="I27"/>
      <c r="J27" s="163" t="s">
        <v>35</v>
      </c>
      <c r="K27" s="163"/>
      <c r="L27" s="163"/>
      <c r="M27" s="163"/>
      <c r="N27"/>
    </row>
    <row r="28" spans="1:14" s="8" customFormat="1" ht="22.5" customHeight="1" x14ac:dyDescent="0.2">
      <c r="A28" s="52" t="s">
        <v>34</v>
      </c>
      <c r="B28" s="53" t="s">
        <v>4</v>
      </c>
      <c r="C28" s="69">
        <f>+E21</f>
        <v>12.95</v>
      </c>
      <c r="D28"/>
      <c r="E28" s="53" t="s">
        <v>49</v>
      </c>
      <c r="F28" s="69">
        <f>+F23</f>
        <v>0.82708255427729271</v>
      </c>
      <c r="G28"/>
      <c r="H28" s="9"/>
      <c r="I28" s="97" t="s">
        <v>34</v>
      </c>
      <c r="J28" s="53" t="s">
        <v>4</v>
      </c>
      <c r="K28" s="69">
        <f>+L21</f>
        <v>3.5879938991901446</v>
      </c>
      <c r="L28" s="35"/>
      <c r="M28" s="53" t="s">
        <v>49</v>
      </c>
      <c r="N28" s="69">
        <f>+M23</f>
        <v>0.3077752030775382</v>
      </c>
    </row>
    <row r="29" spans="1:14" s="8" customFormat="1" x14ac:dyDescent="0.2">
      <c r="A29" s="9"/>
      <c r="B29"/>
      <c r="C29"/>
      <c r="D29"/>
      <c r="E29"/>
      <c r="F29"/>
      <c r="G29"/>
      <c r="H29" s="9"/>
      <c r="I29"/>
      <c r="J29"/>
      <c r="K29"/>
      <c r="L29"/>
      <c r="M29"/>
      <c r="N29" s="35"/>
    </row>
    <row r="30" spans="1:14" s="8" customFormat="1" ht="12.75" customHeight="1" x14ac:dyDescent="0.2">
      <c r="A30" s="9"/>
      <c r="B30"/>
      <c r="C30"/>
      <c r="D30"/>
      <c r="E30"/>
      <c r="F30"/>
      <c r="G30"/>
      <c r="H30" s="9"/>
      <c r="I30"/>
      <c r="J30"/>
      <c r="K30"/>
      <c r="L30"/>
      <c r="M30"/>
      <c r="N30" s="35"/>
    </row>
    <row r="31" spans="1:14" s="8" customFormat="1" ht="12.75" customHeight="1" x14ac:dyDescent="0.2">
      <c r="A31" s="9"/>
      <c r="B31"/>
      <c r="C31"/>
      <c r="D31"/>
      <c r="E31"/>
      <c r="F31"/>
      <c r="G31"/>
      <c r="H31" s="9"/>
      <c r="I31"/>
      <c r="J31"/>
      <c r="K31"/>
      <c r="L31"/>
      <c r="M31"/>
      <c r="N31" s="35"/>
    </row>
    <row r="32" spans="1:14" s="8" customFormat="1" ht="12.75" customHeight="1" x14ac:dyDescent="0.2">
      <c r="A32" s="9"/>
      <c r="B32"/>
      <c r="C32"/>
      <c r="D32"/>
      <c r="E32"/>
      <c r="F32"/>
      <c r="G32"/>
      <c r="H32" s="9"/>
      <c r="I32"/>
      <c r="J32"/>
      <c r="K32"/>
      <c r="L32"/>
      <c r="M32"/>
      <c r="N32" s="35"/>
    </row>
    <row r="33" spans="1:14" s="8" customFormat="1" ht="12.75" customHeight="1" x14ac:dyDescent="0.2">
      <c r="A33" s="9"/>
      <c r="B33"/>
      <c r="C33"/>
      <c r="D33"/>
      <c r="E33"/>
      <c r="F33"/>
      <c r="G33"/>
      <c r="H33" s="9"/>
      <c r="I33"/>
      <c r="J33"/>
      <c r="K33"/>
      <c r="L33"/>
      <c r="M33"/>
      <c r="N33" s="35"/>
    </row>
    <row r="34" spans="1:14" s="8" customFormat="1" x14ac:dyDescent="0.2">
      <c r="A34" s="9"/>
      <c r="B34"/>
      <c r="C34"/>
      <c r="D34"/>
      <c r="E34"/>
      <c r="F34"/>
      <c r="G34"/>
      <c r="H34" s="9"/>
      <c r="I34"/>
      <c r="J34"/>
      <c r="K34"/>
      <c r="L34"/>
      <c r="M34"/>
      <c r="N34" s="35"/>
    </row>
    <row r="35" spans="1:14" s="8" customFormat="1" ht="10.5" customHeight="1" x14ac:dyDescent="0.2">
      <c r="A35" s="9"/>
      <c r="B35"/>
      <c r="C35"/>
      <c r="D35"/>
      <c r="E35"/>
      <c r="F35"/>
      <c r="G35"/>
      <c r="H35" s="9"/>
      <c r="I35"/>
      <c r="J35"/>
      <c r="K35"/>
      <c r="L35"/>
      <c r="M35"/>
      <c r="N35" s="35"/>
    </row>
    <row r="36" spans="1:14" s="8" customFormat="1" x14ac:dyDescent="0.2">
      <c r="A36" s="9"/>
      <c r="B36"/>
      <c r="C36"/>
      <c r="D36"/>
      <c r="E36"/>
      <c r="F36"/>
      <c r="G36"/>
      <c r="H36" s="9"/>
      <c r="I36"/>
      <c r="J36"/>
      <c r="K36"/>
      <c r="L36"/>
      <c r="M36"/>
      <c r="N36" s="35"/>
    </row>
    <row r="37" spans="1:14" s="8" customFormat="1" ht="10.5" customHeight="1" x14ac:dyDescent="0.2">
      <c r="A37" s="9"/>
      <c r="B37"/>
      <c r="C37"/>
      <c r="D37"/>
      <c r="E37"/>
      <c r="F37"/>
      <c r="G37"/>
      <c r="H37" s="9"/>
      <c r="I37"/>
      <c r="J37"/>
      <c r="K37"/>
      <c r="L37"/>
      <c r="M37"/>
      <c r="N37" s="35"/>
    </row>
    <row r="38" spans="1:14" s="8" customFormat="1" ht="10.5" customHeight="1" x14ac:dyDescent="0.2">
      <c r="A38" s="9"/>
      <c r="B38"/>
      <c r="C38"/>
      <c r="D38"/>
      <c r="E38"/>
      <c r="F38"/>
      <c r="G38"/>
      <c r="H38" s="9"/>
      <c r="I38"/>
      <c r="J38"/>
      <c r="K38"/>
      <c r="L38"/>
      <c r="M38"/>
      <c r="N38" s="35"/>
    </row>
    <row r="39" spans="1:14" s="8" customFormat="1" ht="10.5" customHeight="1" x14ac:dyDescent="0.2">
      <c r="A39" s="9"/>
      <c r="B39"/>
      <c r="C39"/>
      <c r="D39"/>
      <c r="E39"/>
      <c r="F39"/>
      <c r="G39"/>
      <c r="H39" s="9"/>
      <c r="I39"/>
      <c r="J39"/>
      <c r="K39"/>
      <c r="L39"/>
      <c r="M39"/>
      <c r="N39" s="35"/>
    </row>
    <row r="40" spans="1:14" s="8" customFormat="1" ht="10.5" customHeight="1" x14ac:dyDescent="0.2">
      <c r="A40" s="9"/>
      <c r="B40"/>
      <c r="C40"/>
      <c r="D40"/>
      <c r="E40"/>
      <c r="F40"/>
      <c r="G40"/>
      <c r="H40" s="9"/>
      <c r="I40"/>
      <c r="J40"/>
      <c r="K40"/>
      <c r="L40"/>
      <c r="M40"/>
      <c r="N40" s="35"/>
    </row>
    <row r="41" spans="1:14" s="8" customFormat="1" ht="10.5" customHeight="1" x14ac:dyDescent="0.2">
      <c r="I41"/>
      <c r="J41"/>
      <c r="K41"/>
      <c r="L41"/>
      <c r="M41"/>
      <c r="N41" s="35"/>
    </row>
    <row r="42" spans="1:14" s="8" customFormat="1" ht="10.5" customHeight="1" x14ac:dyDescent="0.2">
      <c r="I42"/>
      <c r="J42"/>
      <c r="K42"/>
      <c r="L42"/>
      <c r="M42"/>
      <c r="N42" s="35"/>
    </row>
    <row r="43" spans="1:14" s="8" customFormat="1" ht="10.5" customHeight="1" x14ac:dyDescent="0.2">
      <c r="I43"/>
      <c r="J43"/>
      <c r="K43"/>
      <c r="L43"/>
      <c r="M43"/>
      <c r="N43" s="35"/>
    </row>
    <row r="44" spans="1:14" s="8" customFormat="1" ht="10.5" customHeight="1" x14ac:dyDescent="0.2">
      <c r="I44"/>
      <c r="J44"/>
      <c r="K44"/>
      <c r="L44"/>
      <c r="M44"/>
      <c r="N44" s="35"/>
    </row>
    <row r="45" spans="1:14" s="8" customFormat="1" ht="10.5" customHeight="1" x14ac:dyDescent="0.2">
      <c r="I45"/>
      <c r="J45"/>
      <c r="K45"/>
      <c r="L45"/>
      <c r="M45"/>
      <c r="N45" s="35"/>
    </row>
    <row r="46" spans="1:14" s="8" customFormat="1" ht="10.5" customHeight="1" x14ac:dyDescent="0.2">
      <c r="I46"/>
      <c r="J46"/>
      <c r="K46"/>
      <c r="L46"/>
      <c r="M46"/>
      <c r="N46" s="35"/>
    </row>
    <row r="47" spans="1:14" s="8" customFormat="1" ht="10.5" customHeight="1" x14ac:dyDescent="0.2">
      <c r="I47"/>
      <c r="J47"/>
      <c r="K47"/>
      <c r="L47"/>
      <c r="M47"/>
      <c r="N47" s="35"/>
    </row>
    <row r="48" spans="1:14" s="8" customFormat="1" ht="10.5" customHeight="1" x14ac:dyDescent="0.2">
      <c r="I48"/>
      <c r="J48"/>
      <c r="K48"/>
      <c r="L48"/>
      <c r="M48"/>
      <c r="N48" s="35"/>
    </row>
    <row r="49" spans="1:14" s="8" customFormat="1" ht="10.5" customHeight="1" x14ac:dyDescent="0.2">
      <c r="I49"/>
      <c r="J49"/>
      <c r="K49"/>
      <c r="L49"/>
      <c r="M49"/>
      <c r="N49" s="35"/>
    </row>
    <row r="50" spans="1:14" s="8" customFormat="1" ht="10.5" customHeight="1" x14ac:dyDescent="0.2">
      <c r="I50"/>
      <c r="J50"/>
      <c r="K50"/>
      <c r="L50"/>
      <c r="M50"/>
      <c r="N50" s="35"/>
    </row>
    <row r="51" spans="1:14" s="8" customFormat="1" ht="10.5" customHeight="1" x14ac:dyDescent="0.2">
      <c r="I51"/>
      <c r="J51"/>
      <c r="K51"/>
      <c r="L51"/>
      <c r="M51"/>
      <c r="N51" s="35"/>
    </row>
    <row r="52" spans="1:14" s="8" customFormat="1" ht="10.5" customHeight="1" x14ac:dyDescent="0.2">
      <c r="I52"/>
      <c r="J52"/>
      <c r="K52"/>
      <c r="L52"/>
      <c r="M52"/>
      <c r="N52" s="35"/>
    </row>
    <row r="53" spans="1:14" s="8" customFormat="1" ht="10.5" customHeight="1" x14ac:dyDescent="0.2">
      <c r="I53"/>
      <c r="J53"/>
      <c r="K53"/>
      <c r="L53"/>
      <c r="M53"/>
      <c r="N53" s="35"/>
    </row>
    <row r="54" spans="1:14" s="8" customFormat="1" ht="10.5" customHeight="1" x14ac:dyDescent="0.2">
      <c r="I54"/>
      <c r="J54"/>
      <c r="K54"/>
      <c r="L54"/>
      <c r="M54"/>
      <c r="N54" s="35"/>
    </row>
    <row r="55" spans="1:14" s="8" customFormat="1" ht="10.5" customHeight="1" x14ac:dyDescent="0.2">
      <c r="I55"/>
      <c r="J55"/>
      <c r="K55"/>
      <c r="L55"/>
      <c r="M55"/>
      <c r="N55" s="35"/>
    </row>
    <row r="56" spans="1:14" s="8" customFormat="1" ht="10.5" customHeight="1" x14ac:dyDescent="0.2">
      <c r="I56"/>
      <c r="J56"/>
      <c r="K56"/>
      <c r="L56"/>
      <c r="M56"/>
      <c r="N56" s="35"/>
    </row>
    <row r="57" spans="1:14" s="8" customFormat="1" ht="10.5" customHeight="1" x14ac:dyDescent="0.2">
      <c r="I57"/>
      <c r="J57"/>
      <c r="K57"/>
      <c r="L57"/>
      <c r="M57"/>
      <c r="N57" s="35"/>
    </row>
    <row r="58" spans="1:14" s="8" customFormat="1" ht="10.5" customHeight="1" x14ac:dyDescent="0.2">
      <c r="I58"/>
      <c r="J58"/>
      <c r="K58"/>
      <c r="L58"/>
      <c r="M58"/>
      <c r="N58" s="35"/>
    </row>
    <row r="59" spans="1:14" s="8" customFormat="1" ht="15" x14ac:dyDescent="0.2">
      <c r="A59" s="13" t="s">
        <v>32</v>
      </c>
      <c r="B59"/>
      <c r="C59"/>
      <c r="D59"/>
      <c r="E59"/>
      <c r="F59"/>
      <c r="G59"/>
      <c r="H59" s="9"/>
      <c r="I59"/>
      <c r="J59"/>
      <c r="K59" s="34"/>
      <c r="L59"/>
      <c r="M59"/>
      <c r="N59"/>
    </row>
    <row r="60" spans="1:14" s="8" customFormat="1" ht="6.75" customHeight="1" x14ac:dyDescent="0.2">
      <c r="A60" s="9"/>
      <c r="B60"/>
      <c r="C60"/>
      <c r="D60"/>
      <c r="E60"/>
      <c r="F60"/>
      <c r="G60"/>
      <c r="H60" s="9"/>
      <c r="I60"/>
      <c r="K60"/>
      <c r="L60"/>
      <c r="M60"/>
      <c r="N60"/>
    </row>
    <row r="61" spans="1:14" s="8" customFormat="1" ht="14.25" customHeight="1" x14ac:dyDescent="0.2">
      <c r="A61" s="148" t="s">
        <v>110</v>
      </c>
      <c r="B61" s="148"/>
      <c r="C61" s="148"/>
      <c r="D61" s="148"/>
      <c r="E61" s="148"/>
      <c r="F61" s="148"/>
      <c r="G61" s="148"/>
      <c r="H61" s="148"/>
      <c r="I61" s="148"/>
      <c r="J61" s="148"/>
      <c r="K61" s="148"/>
      <c r="L61" s="148"/>
      <c r="M61" s="148"/>
      <c r="N61" s="49" t="s">
        <v>38</v>
      </c>
    </row>
    <row r="62" spans="1:14" s="8" customFormat="1" ht="7.5" customHeight="1" x14ac:dyDescent="0.2">
      <c r="A62" s="14"/>
      <c r="B62" s="14"/>
      <c r="C62" s="14"/>
      <c r="D62" s="14"/>
      <c r="E62" s="14"/>
      <c r="F62" s="14"/>
      <c r="G62" s="15"/>
      <c r="H62" s="16"/>
      <c r="I62" s="16"/>
      <c r="J62" s="33"/>
      <c r="K62" s="33"/>
      <c r="L62" s="33"/>
      <c r="M62" s="33"/>
      <c r="N62" s="33"/>
    </row>
    <row r="63" spans="1:14" s="8" customFormat="1" ht="112.5" customHeight="1" x14ac:dyDescent="0.2">
      <c r="A63" s="123" t="s">
        <v>113</v>
      </c>
      <c r="B63" s="123"/>
      <c r="C63" s="123"/>
      <c r="D63" s="123"/>
      <c r="E63" s="123"/>
      <c r="F63" s="123"/>
      <c r="G63" s="123"/>
      <c r="H63" s="123"/>
      <c r="I63" s="123"/>
      <c r="J63" s="123"/>
      <c r="K63" s="123"/>
      <c r="L63" s="123"/>
      <c r="M63" s="123"/>
      <c r="N63" s="123"/>
    </row>
    <row r="64" spans="1:14" ht="15" x14ac:dyDescent="0.2">
      <c r="A64" s="13" t="s">
        <v>25</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23" t="s">
        <v>111</v>
      </c>
      <c r="B66" s="123"/>
      <c r="C66" s="123"/>
      <c r="D66" s="123"/>
      <c r="E66" s="123"/>
      <c r="F66" s="123"/>
      <c r="G66" s="123"/>
      <c r="H66" s="123"/>
      <c r="I66" s="123"/>
      <c r="J66" s="123"/>
      <c r="K66" s="123"/>
      <c r="L66" s="123"/>
      <c r="M66" s="123"/>
      <c r="N66" s="123"/>
    </row>
    <row r="67" spans="1:14" ht="6" customHeight="1" x14ac:dyDescent="0.2">
      <c r="A67" s="17"/>
      <c r="B67" s="17"/>
      <c r="C67" s="17"/>
      <c r="D67" s="17"/>
      <c r="E67" s="17"/>
      <c r="F67" s="17"/>
      <c r="G67" s="17"/>
      <c r="H67" s="17"/>
      <c r="I67" s="17"/>
      <c r="J67" s="17"/>
      <c r="K67" s="17"/>
      <c r="L67" s="17"/>
      <c r="M67" s="17"/>
      <c r="N67" s="17"/>
    </row>
    <row r="68" spans="1:14" ht="14.25" x14ac:dyDescent="0.2">
      <c r="C68" s="124" t="s">
        <v>54</v>
      </c>
      <c r="D68" s="125"/>
      <c r="E68" s="126"/>
      <c r="F68" s="70">
        <f>+C28</f>
        <v>12.95</v>
      </c>
      <c r="H68" s="127" t="s">
        <v>26</v>
      </c>
      <c r="I68" s="127"/>
      <c r="J68" s="71" t="s">
        <v>55</v>
      </c>
      <c r="K68" s="124" t="s">
        <v>27</v>
      </c>
      <c r="L68" s="126"/>
      <c r="M68" s="71" t="s">
        <v>28</v>
      </c>
      <c r="N68" s="17"/>
    </row>
    <row r="69" spans="1:14" ht="6" customHeight="1" x14ac:dyDescent="0.2">
      <c r="A69" s="17"/>
      <c r="B69" s="17"/>
      <c r="C69" s="17"/>
      <c r="D69" s="17"/>
      <c r="E69" s="17"/>
      <c r="G69" s="17"/>
      <c r="J69" s="17"/>
      <c r="K69" s="17"/>
      <c r="L69" s="17"/>
      <c r="M69" s="17"/>
      <c r="N69" s="17"/>
    </row>
    <row r="70" spans="1:14" ht="14.25" x14ac:dyDescent="0.2">
      <c r="C70" s="124" t="s">
        <v>35</v>
      </c>
      <c r="D70" s="125"/>
      <c r="E70" s="126"/>
      <c r="F70" s="70">
        <f>+K28</f>
        <v>3.5879938991901446</v>
      </c>
      <c r="H70" s="127" t="s">
        <v>26</v>
      </c>
      <c r="I70" s="127"/>
      <c r="J70" s="71" t="s">
        <v>55</v>
      </c>
      <c r="K70" s="124" t="s">
        <v>27</v>
      </c>
      <c r="L70" s="126"/>
      <c r="M70" s="71" t="s">
        <v>28</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23" t="s">
        <v>85</v>
      </c>
      <c r="B72" s="123"/>
      <c r="C72" s="123"/>
      <c r="D72" s="123"/>
      <c r="E72" s="123"/>
      <c r="F72" s="123"/>
      <c r="G72" s="123"/>
      <c r="H72" s="123"/>
      <c r="I72" s="123"/>
      <c r="J72" s="123"/>
      <c r="K72" s="123"/>
      <c r="L72" s="123"/>
      <c r="M72" s="123"/>
      <c r="N72" s="123"/>
    </row>
    <row r="73" spans="1:14" ht="6" customHeight="1" x14ac:dyDescent="0.2">
      <c r="A73" s="17"/>
      <c r="B73" s="17"/>
      <c r="C73" s="17"/>
      <c r="D73" s="17"/>
      <c r="E73" s="17"/>
      <c r="F73" s="17"/>
      <c r="G73" s="17"/>
      <c r="H73" s="17"/>
      <c r="I73" s="17"/>
      <c r="J73" s="17"/>
      <c r="K73" s="17"/>
      <c r="L73" s="17"/>
      <c r="M73" s="17"/>
      <c r="N73" s="17"/>
    </row>
    <row r="74" spans="1:14" ht="14.25" x14ac:dyDescent="0.2">
      <c r="C74" s="124" t="s">
        <v>54</v>
      </c>
      <c r="D74" s="125"/>
      <c r="E74" s="126"/>
      <c r="F74" s="70">
        <f>+F23</f>
        <v>0.82708255427729271</v>
      </c>
      <c r="H74" s="127" t="s">
        <v>26</v>
      </c>
      <c r="I74" s="127"/>
      <c r="J74" s="71" t="s">
        <v>83</v>
      </c>
      <c r="K74" s="124" t="s">
        <v>27</v>
      </c>
      <c r="L74" s="126"/>
      <c r="M74" s="71" t="s">
        <v>83</v>
      </c>
      <c r="N74" s="17"/>
    </row>
    <row r="75" spans="1:14" ht="14.25" x14ac:dyDescent="0.2">
      <c r="A75" s="105" t="s">
        <v>50</v>
      </c>
      <c r="B75" s="72"/>
      <c r="C75" s="17"/>
      <c r="D75" s="17"/>
      <c r="E75" s="17"/>
      <c r="G75" s="17"/>
      <c r="H75" s="17"/>
      <c r="I75" s="17"/>
      <c r="J75" s="17"/>
      <c r="K75" s="17"/>
      <c r="M75" s="17"/>
      <c r="N75" s="17"/>
    </row>
    <row r="76" spans="1:14" ht="14.25" x14ac:dyDescent="0.2">
      <c r="C76" s="124" t="s">
        <v>35</v>
      </c>
      <c r="D76" s="125"/>
      <c r="E76" s="126"/>
      <c r="F76" s="70">
        <f>+N28</f>
        <v>0.3077752030775382</v>
      </c>
      <c r="H76" s="127" t="s">
        <v>26</v>
      </c>
      <c r="I76" s="127"/>
      <c r="J76" s="71" t="s">
        <v>83</v>
      </c>
      <c r="K76" s="124" t="s">
        <v>27</v>
      </c>
      <c r="L76" s="126"/>
      <c r="M76" s="71" t="s">
        <v>83</v>
      </c>
      <c r="N76" s="17"/>
    </row>
    <row r="77" spans="1:14" ht="14.25" x14ac:dyDescent="0.2">
      <c r="C77" s="102"/>
      <c r="D77" s="102"/>
      <c r="E77" s="102"/>
      <c r="F77" s="102"/>
      <c r="H77" s="102"/>
      <c r="I77" s="102"/>
      <c r="J77" s="102"/>
      <c r="K77" s="102"/>
      <c r="L77" s="102"/>
      <c r="M77" s="102"/>
      <c r="N77" s="17"/>
    </row>
    <row r="78" spans="1:14" s="8" customFormat="1" ht="13.5" thickBot="1" x14ac:dyDescent="0.25">
      <c r="A78" s="7" t="s">
        <v>82</v>
      </c>
      <c r="B78"/>
      <c r="C78"/>
      <c r="D78"/>
      <c r="E78"/>
      <c r="F78"/>
      <c r="I78"/>
      <c r="J78"/>
      <c r="K78"/>
      <c r="L78"/>
      <c r="M78"/>
      <c r="N78" s="35"/>
    </row>
    <row r="79" spans="1:14" s="8" customFormat="1" ht="10.5" customHeight="1" thickBot="1" x14ac:dyDescent="0.25">
      <c r="A79" s="38" t="s">
        <v>26</v>
      </c>
      <c r="B79" s="138" t="s">
        <v>33</v>
      </c>
      <c r="C79" s="139"/>
      <c r="D79" s="138" t="s">
        <v>27</v>
      </c>
      <c r="E79" s="140"/>
      <c r="F79" s="141"/>
      <c r="I79"/>
      <c r="J79"/>
      <c r="K79"/>
      <c r="L79"/>
      <c r="M79"/>
      <c r="N79" s="35"/>
    </row>
    <row r="80" spans="1:14" s="8" customFormat="1" ht="10.5" customHeight="1" x14ac:dyDescent="0.2">
      <c r="A80" s="40" t="s">
        <v>55</v>
      </c>
      <c r="B80" s="128">
        <v>1</v>
      </c>
      <c r="C80" s="129"/>
      <c r="D80" s="39" t="s">
        <v>28</v>
      </c>
      <c r="E80" s="130" t="s">
        <v>29</v>
      </c>
      <c r="F80" s="131"/>
      <c r="I80"/>
      <c r="J80"/>
      <c r="K80"/>
      <c r="L80"/>
      <c r="M80"/>
      <c r="N80" s="35"/>
    </row>
    <row r="81" spans="1:14" s="8" customFormat="1" ht="10.5" customHeight="1" x14ac:dyDescent="0.2">
      <c r="A81" s="40" t="s">
        <v>47</v>
      </c>
      <c r="B81" s="136" t="s">
        <v>45</v>
      </c>
      <c r="C81" s="137"/>
      <c r="D81" s="41" t="s">
        <v>28</v>
      </c>
      <c r="E81" s="132"/>
      <c r="F81" s="133"/>
      <c r="I81"/>
      <c r="J81"/>
      <c r="K81"/>
      <c r="L81"/>
      <c r="M81"/>
      <c r="N81" s="35"/>
    </row>
    <row r="82" spans="1:14" s="8" customFormat="1" ht="10.5" customHeight="1" x14ac:dyDescent="0.2">
      <c r="A82" s="40" t="s">
        <v>30</v>
      </c>
      <c r="B82" s="136" t="s">
        <v>43</v>
      </c>
      <c r="C82" s="137"/>
      <c r="D82" s="41" t="s">
        <v>28</v>
      </c>
      <c r="E82" s="134"/>
      <c r="F82" s="135"/>
      <c r="I82"/>
      <c r="J82"/>
      <c r="K82"/>
      <c r="L82"/>
      <c r="M82"/>
      <c r="N82" s="35"/>
    </row>
    <row r="83" spans="1:14" s="8" customFormat="1" ht="10.5" customHeight="1" x14ac:dyDescent="0.2">
      <c r="A83" s="40" t="s">
        <v>56</v>
      </c>
      <c r="B83" s="136" t="s">
        <v>44</v>
      </c>
      <c r="C83" s="137"/>
      <c r="D83" s="41" t="s">
        <v>31</v>
      </c>
      <c r="E83" s="142" t="s">
        <v>51</v>
      </c>
      <c r="F83" s="143"/>
      <c r="I83"/>
      <c r="J83"/>
      <c r="K83"/>
      <c r="L83"/>
      <c r="M83"/>
      <c r="N83" s="35"/>
    </row>
    <row r="84" spans="1:14" s="8" customFormat="1" ht="10.5" customHeight="1" thickBot="1" x14ac:dyDescent="0.25">
      <c r="A84" s="42" t="s">
        <v>46</v>
      </c>
      <c r="B84" s="146" t="s">
        <v>42</v>
      </c>
      <c r="C84" s="147"/>
      <c r="D84" s="43" t="s">
        <v>31</v>
      </c>
      <c r="E84" s="144"/>
      <c r="F84" s="145"/>
      <c r="I84"/>
      <c r="J84"/>
      <c r="K84"/>
      <c r="L84"/>
      <c r="M84"/>
      <c r="N84" s="35"/>
    </row>
    <row r="85" spans="1:14" s="8" customFormat="1" ht="10.5" customHeight="1" x14ac:dyDescent="0.2">
      <c r="A85" s="101"/>
      <c r="B85" s="101"/>
      <c r="C85" s="101"/>
      <c r="D85" s="101"/>
      <c r="E85" s="101"/>
      <c r="F85" s="101"/>
      <c r="I85"/>
      <c r="J85"/>
      <c r="K85"/>
      <c r="L85"/>
      <c r="M85"/>
      <c r="N85" s="35"/>
    </row>
    <row r="86" spans="1:14" ht="15" x14ac:dyDescent="0.25">
      <c r="A86" s="113" t="s">
        <v>48</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171" customHeight="1" x14ac:dyDescent="0.2">
      <c r="A88" s="120" t="s">
        <v>114</v>
      </c>
      <c r="B88" s="120"/>
      <c r="C88" s="120"/>
      <c r="D88" s="120"/>
      <c r="E88" s="120"/>
      <c r="F88" s="120"/>
      <c r="G88" s="120"/>
      <c r="H88" s="120"/>
      <c r="I88" s="120"/>
      <c r="J88" s="120"/>
      <c r="K88" s="120"/>
      <c r="L88" s="120"/>
      <c r="M88" s="120"/>
      <c r="N88" s="120"/>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21" t="s">
        <v>36</v>
      </c>
      <c r="B92" s="121"/>
      <c r="C92" s="121"/>
      <c r="D92" s="121"/>
      <c r="E92" s="121"/>
      <c r="F92" s="121"/>
      <c r="G92" s="121"/>
      <c r="H92" s="121"/>
      <c r="I92" s="121"/>
      <c r="J92" s="121"/>
      <c r="K92" s="121"/>
      <c r="L92" s="121"/>
      <c r="M92" s="121"/>
      <c r="N92" s="121"/>
    </row>
    <row r="93" spans="1:14" ht="12.75" customHeight="1" x14ac:dyDescent="0.2">
      <c r="A93" s="122" t="s">
        <v>89</v>
      </c>
      <c r="B93" s="122"/>
      <c r="C93" s="122"/>
      <c r="D93" s="122"/>
      <c r="E93" s="122"/>
      <c r="F93" s="122"/>
      <c r="G93" s="122"/>
      <c r="H93" s="122"/>
      <c r="I93" s="122"/>
      <c r="J93" s="122"/>
      <c r="K93" s="122"/>
      <c r="L93" s="122"/>
      <c r="M93" s="122"/>
      <c r="N93" s="122"/>
    </row>
    <row r="94" spans="1:14" ht="5.25" customHeight="1" x14ac:dyDescent="0.2">
      <c r="A94" s="15"/>
      <c r="B94" s="15"/>
      <c r="C94" s="15"/>
      <c r="D94" s="15"/>
      <c r="E94" s="15"/>
      <c r="F94" s="15"/>
      <c r="G94" s="15"/>
      <c r="H94" s="15"/>
      <c r="I94" s="15"/>
      <c r="J94" s="15"/>
      <c r="K94" s="15"/>
      <c r="L94" s="15"/>
      <c r="M94" s="15"/>
      <c r="N94" s="15"/>
    </row>
    <row r="95" spans="1:14" ht="18" customHeight="1" x14ac:dyDescent="0.2">
      <c r="A95" s="121" t="s">
        <v>62</v>
      </c>
      <c r="B95" s="121"/>
      <c r="C95" s="121"/>
      <c r="D95" s="121"/>
      <c r="E95" s="121"/>
      <c r="F95" s="121"/>
      <c r="G95" s="121"/>
      <c r="H95" s="121"/>
      <c r="I95" s="121"/>
      <c r="J95" s="121"/>
      <c r="K95" s="121"/>
      <c r="L95" s="121"/>
      <c r="M95" s="121"/>
      <c r="N95" s="121"/>
    </row>
    <row r="96" spans="1:14" ht="4.5" customHeight="1" x14ac:dyDescent="0.2">
      <c r="A96" s="17"/>
      <c r="B96" s="17"/>
      <c r="C96" s="17"/>
      <c r="D96" s="17"/>
      <c r="E96" s="17"/>
      <c r="F96" s="17"/>
      <c r="G96" s="17"/>
      <c r="H96" s="17"/>
      <c r="I96" s="17"/>
      <c r="J96" s="17"/>
      <c r="K96" s="17"/>
      <c r="L96" s="17"/>
      <c r="M96" s="17"/>
      <c r="N96" s="17"/>
    </row>
    <row r="97" spans="1:14" ht="14.25" x14ac:dyDescent="0.2">
      <c r="A97" s="15" t="s">
        <v>63</v>
      </c>
      <c r="B97" s="15"/>
      <c r="C97" s="15"/>
      <c r="D97" s="15"/>
      <c r="E97" s="15"/>
      <c r="F97" s="15"/>
      <c r="G97" s="15"/>
      <c r="H97" s="15"/>
      <c r="I97" s="15"/>
      <c r="J97" s="15"/>
      <c r="K97" s="15"/>
      <c r="L97" s="15"/>
      <c r="M97" s="15"/>
      <c r="N97" s="15"/>
    </row>
    <row r="98" spans="1:14" ht="14.25" x14ac:dyDescent="0.2">
      <c r="A98" s="15" t="s">
        <v>14</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15</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58</v>
      </c>
      <c r="G102" s="15"/>
      <c r="H102" s="15"/>
      <c r="I102" s="15"/>
      <c r="J102" s="15"/>
      <c r="K102" s="15"/>
      <c r="L102" s="15"/>
      <c r="M102" s="114" t="s">
        <v>16</v>
      </c>
      <c r="N102" s="20"/>
    </row>
    <row r="103" spans="1:14" ht="14.25" x14ac:dyDescent="0.2">
      <c r="A103" s="9" t="s">
        <v>64</v>
      </c>
      <c r="G103" s="15"/>
      <c r="H103" s="15"/>
      <c r="I103" s="15"/>
      <c r="J103" s="15"/>
      <c r="K103" s="15"/>
      <c r="L103" s="15"/>
      <c r="M103" s="22" t="s">
        <v>17</v>
      </c>
      <c r="N103" s="115">
        <v>45575</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A95:N95"/>
    <mergeCell ref="B83:C83"/>
    <mergeCell ref="E83:F84"/>
    <mergeCell ref="B84:C84"/>
    <mergeCell ref="A88:N88"/>
    <mergeCell ref="A92:N92"/>
    <mergeCell ref="A93:N93"/>
    <mergeCell ref="C76:E76"/>
    <mergeCell ref="H76:I76"/>
    <mergeCell ref="K76:L76"/>
    <mergeCell ref="B79:C79"/>
    <mergeCell ref="D79:F79"/>
    <mergeCell ref="B80:C80"/>
    <mergeCell ref="E80:F82"/>
    <mergeCell ref="B81:C81"/>
    <mergeCell ref="B82:C82"/>
    <mergeCell ref="C70:E70"/>
    <mergeCell ref="H70:I70"/>
    <mergeCell ref="K70:L70"/>
    <mergeCell ref="A72:N72"/>
    <mergeCell ref="C74:E74"/>
    <mergeCell ref="H74:I74"/>
    <mergeCell ref="K74:L74"/>
    <mergeCell ref="B27:E27"/>
    <mergeCell ref="J27:M27"/>
    <mergeCell ref="A61:M61"/>
    <mergeCell ref="A63:N63"/>
    <mergeCell ref="A66:N66"/>
    <mergeCell ref="C68:E68"/>
    <mergeCell ref="H68:I68"/>
    <mergeCell ref="K68:L68"/>
    <mergeCell ref="C16:F16"/>
    <mergeCell ref="J16:M16"/>
    <mergeCell ref="A24:C25"/>
    <mergeCell ref="D24:E24"/>
    <mergeCell ref="H24:J25"/>
    <mergeCell ref="K24:M24"/>
    <mergeCell ref="D25:E25"/>
    <mergeCell ref="K25:M25"/>
    <mergeCell ref="J6:M6"/>
    <mergeCell ref="N6:N7"/>
    <mergeCell ref="H8:I8"/>
    <mergeCell ref="H9:I9"/>
    <mergeCell ref="H10:I10"/>
    <mergeCell ref="A13:N13"/>
  </mergeCells>
  <hyperlinks>
    <hyperlink ref="A93:N93" r:id="rId1" display="2. Ver Plan Anual de Adquisiciones 2022 en https://www.minenergia.gov.co/es/ministerio/gesti%C3%B3n/contrataci%C3%B3n/ (clic aquí), donde encontrará los reportes de contratos mes a mes." xr:uid="{62AA45B7-EC7F-45FC-BAEF-56E26DF7F8F8}"/>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2"/>
  <headerFooter>
    <oddFooter>&amp;RPág. &amp;P de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DFF01-6908-4819-9212-BE1A01D891C3}">
  <dimension ref="A1:Q67"/>
  <sheetViews>
    <sheetView zoomScale="85" zoomScaleNormal="85" zoomScaleSheetLayoutView="85" workbookViewId="0">
      <pane ySplit="3" topLeftCell="A46" activePane="bottomLeft" state="frozen"/>
      <selection pane="bottomLeft" activeCell="F67" sqref="F67"/>
    </sheetView>
  </sheetViews>
  <sheetFormatPr baseColWidth="10" defaultRowHeight="15" x14ac:dyDescent="0.25"/>
  <cols>
    <col min="1" max="1" width="84.42578125" style="73" bestFit="1" customWidth="1"/>
    <col min="2" max="2" width="10.42578125" style="73" customWidth="1"/>
    <col min="3" max="3" width="17.5703125" style="73" customWidth="1"/>
    <col min="4" max="4" width="3.28515625" style="73" customWidth="1"/>
    <col min="5" max="6" width="11" style="73" customWidth="1"/>
    <col min="7" max="7" width="16.42578125" style="73" bestFit="1" customWidth="1"/>
    <col min="8" max="8" width="15.28515625" style="73" bestFit="1" customWidth="1"/>
    <col min="9" max="12" width="11.42578125" style="73"/>
    <col min="13" max="13" width="47.7109375" style="73" customWidth="1"/>
    <col min="14" max="14" width="11.42578125" style="73"/>
    <col min="15" max="15" width="15.28515625" style="73" bestFit="1" customWidth="1"/>
    <col min="16" max="16" width="36.85546875" style="73" bestFit="1" customWidth="1"/>
    <col min="17" max="17" width="19.42578125" style="73" bestFit="1" customWidth="1"/>
    <col min="18" max="254" width="11.42578125" style="73"/>
    <col min="255" max="255" width="27.85546875" style="73" customWidth="1"/>
    <col min="256" max="256" width="54.140625" style="73" customWidth="1"/>
    <col min="257" max="257" width="16.28515625" style="73" bestFit="1" customWidth="1"/>
    <col min="258" max="258" width="3.5703125" style="73" customWidth="1"/>
    <col min="259" max="259" width="15.140625" style="73" bestFit="1" customWidth="1"/>
    <col min="260" max="260" width="10.5703125" style="73" customWidth="1"/>
    <col min="261" max="261" width="3.5703125" style="73" customWidth="1"/>
    <col min="262" max="262" width="12.5703125" style="73" bestFit="1" customWidth="1"/>
    <col min="263" max="510" width="11.42578125" style="73"/>
    <col min="511" max="511" width="27.85546875" style="73" customWidth="1"/>
    <col min="512" max="512" width="54.140625" style="73" customWidth="1"/>
    <col min="513" max="513" width="16.28515625" style="73" bestFit="1" customWidth="1"/>
    <col min="514" max="514" width="3.5703125" style="73" customWidth="1"/>
    <col min="515" max="515" width="15.140625" style="73" bestFit="1" customWidth="1"/>
    <col min="516" max="516" width="10.5703125" style="73" customWidth="1"/>
    <col min="517" max="517" width="3.5703125" style="73" customWidth="1"/>
    <col min="518" max="518" width="12.5703125" style="73" bestFit="1" customWidth="1"/>
    <col min="519" max="766" width="11.42578125" style="73"/>
    <col min="767" max="767" width="27.85546875" style="73" customWidth="1"/>
    <col min="768" max="768" width="54.140625" style="73" customWidth="1"/>
    <col min="769" max="769" width="16.28515625" style="73" bestFit="1" customWidth="1"/>
    <col min="770" max="770" width="3.5703125" style="73" customWidth="1"/>
    <col min="771" max="771" width="15.140625" style="73" bestFit="1" customWidth="1"/>
    <col min="772" max="772" width="10.5703125" style="73" customWidth="1"/>
    <col min="773" max="773" width="3.5703125" style="73" customWidth="1"/>
    <col min="774" max="774" width="12.5703125" style="73" bestFit="1" customWidth="1"/>
    <col min="775" max="1022" width="11.42578125" style="73"/>
    <col min="1023" max="1023" width="27.85546875" style="73" customWidth="1"/>
    <col min="1024" max="1024" width="54.140625" style="73" customWidth="1"/>
    <col min="1025" max="1025" width="16.28515625" style="73" bestFit="1" customWidth="1"/>
    <col min="1026" max="1026" width="3.5703125" style="73" customWidth="1"/>
    <col min="1027" max="1027" width="15.140625" style="73" bestFit="1" customWidth="1"/>
    <col min="1028" max="1028" width="10.5703125" style="73" customWidth="1"/>
    <col min="1029" max="1029" width="3.5703125" style="73" customWidth="1"/>
    <col min="1030" max="1030" width="12.5703125" style="73" bestFit="1" customWidth="1"/>
    <col min="1031" max="1278" width="11.42578125" style="73"/>
    <col min="1279" max="1279" width="27.85546875" style="73" customWidth="1"/>
    <col min="1280" max="1280" width="54.140625" style="73" customWidth="1"/>
    <col min="1281" max="1281" width="16.28515625" style="73" bestFit="1" customWidth="1"/>
    <col min="1282" max="1282" width="3.5703125" style="73" customWidth="1"/>
    <col min="1283" max="1283" width="15.140625" style="73" bestFit="1" customWidth="1"/>
    <col min="1284" max="1284" width="10.5703125" style="73" customWidth="1"/>
    <col min="1285" max="1285" width="3.5703125" style="73" customWidth="1"/>
    <col min="1286" max="1286" width="12.5703125" style="73" bestFit="1" customWidth="1"/>
    <col min="1287" max="1534" width="11.42578125" style="73"/>
    <col min="1535" max="1535" width="27.85546875" style="73" customWidth="1"/>
    <col min="1536" max="1536" width="54.140625" style="73" customWidth="1"/>
    <col min="1537" max="1537" width="16.28515625" style="73" bestFit="1" customWidth="1"/>
    <col min="1538" max="1538" width="3.5703125" style="73" customWidth="1"/>
    <col min="1539" max="1539" width="15.140625" style="73" bestFit="1" customWidth="1"/>
    <col min="1540" max="1540" width="10.5703125" style="73" customWidth="1"/>
    <col min="1541" max="1541" width="3.5703125" style="73" customWidth="1"/>
    <col min="1542" max="1542" width="12.5703125" style="73" bestFit="1" customWidth="1"/>
    <col min="1543" max="1790" width="11.42578125" style="73"/>
    <col min="1791" max="1791" width="27.85546875" style="73" customWidth="1"/>
    <col min="1792" max="1792" width="54.140625" style="73" customWidth="1"/>
    <col min="1793" max="1793" width="16.28515625" style="73" bestFit="1" customWidth="1"/>
    <col min="1794" max="1794" width="3.5703125" style="73" customWidth="1"/>
    <col min="1795" max="1795" width="15.140625" style="73" bestFit="1" customWidth="1"/>
    <col min="1796" max="1796" width="10.5703125" style="73" customWidth="1"/>
    <col min="1797" max="1797" width="3.5703125" style="73" customWidth="1"/>
    <col min="1798" max="1798" width="12.5703125" style="73" bestFit="1" customWidth="1"/>
    <col min="1799" max="2046" width="11.42578125" style="73"/>
    <col min="2047" max="2047" width="27.85546875" style="73" customWidth="1"/>
    <col min="2048" max="2048" width="54.140625" style="73" customWidth="1"/>
    <col min="2049" max="2049" width="16.28515625" style="73" bestFit="1" customWidth="1"/>
    <col min="2050" max="2050" width="3.5703125" style="73" customWidth="1"/>
    <col min="2051" max="2051" width="15.140625" style="73" bestFit="1" customWidth="1"/>
    <col min="2052" max="2052" width="10.5703125" style="73" customWidth="1"/>
    <col min="2053" max="2053" width="3.5703125" style="73" customWidth="1"/>
    <col min="2054" max="2054" width="12.5703125" style="73" bestFit="1" customWidth="1"/>
    <col min="2055" max="2302" width="11.42578125" style="73"/>
    <col min="2303" max="2303" width="27.85546875" style="73" customWidth="1"/>
    <col min="2304" max="2304" width="54.140625" style="73" customWidth="1"/>
    <col min="2305" max="2305" width="16.28515625" style="73" bestFit="1" customWidth="1"/>
    <col min="2306" max="2306" width="3.5703125" style="73" customWidth="1"/>
    <col min="2307" max="2307" width="15.140625" style="73" bestFit="1" customWidth="1"/>
    <col min="2308" max="2308" width="10.5703125" style="73" customWidth="1"/>
    <col min="2309" max="2309" width="3.5703125" style="73" customWidth="1"/>
    <col min="2310" max="2310" width="12.5703125" style="73" bestFit="1" customWidth="1"/>
    <col min="2311" max="2558" width="11.42578125" style="73"/>
    <col min="2559" max="2559" width="27.85546875" style="73" customWidth="1"/>
    <col min="2560" max="2560" width="54.140625" style="73" customWidth="1"/>
    <col min="2561" max="2561" width="16.28515625" style="73" bestFit="1" customWidth="1"/>
    <col min="2562" max="2562" width="3.5703125" style="73" customWidth="1"/>
    <col min="2563" max="2563" width="15.140625" style="73" bestFit="1" customWidth="1"/>
    <col min="2564" max="2564" width="10.5703125" style="73" customWidth="1"/>
    <col min="2565" max="2565" width="3.5703125" style="73" customWidth="1"/>
    <col min="2566" max="2566" width="12.5703125" style="73" bestFit="1" customWidth="1"/>
    <col min="2567" max="2814" width="11.42578125" style="73"/>
    <col min="2815" max="2815" width="27.85546875" style="73" customWidth="1"/>
    <col min="2816" max="2816" width="54.140625" style="73" customWidth="1"/>
    <col min="2817" max="2817" width="16.28515625" style="73" bestFit="1" customWidth="1"/>
    <col min="2818" max="2818" width="3.5703125" style="73" customWidth="1"/>
    <col min="2819" max="2819" width="15.140625" style="73" bestFit="1" customWidth="1"/>
    <col min="2820" max="2820" width="10.5703125" style="73" customWidth="1"/>
    <col min="2821" max="2821" width="3.5703125" style="73" customWidth="1"/>
    <col min="2822" max="2822" width="12.5703125" style="73" bestFit="1" customWidth="1"/>
    <col min="2823" max="3070" width="11.42578125" style="73"/>
    <col min="3071" max="3071" width="27.85546875" style="73" customWidth="1"/>
    <col min="3072" max="3072" width="54.140625" style="73" customWidth="1"/>
    <col min="3073" max="3073" width="16.28515625" style="73" bestFit="1" customWidth="1"/>
    <col min="3074" max="3074" width="3.5703125" style="73" customWidth="1"/>
    <col min="3075" max="3075" width="15.140625" style="73" bestFit="1" customWidth="1"/>
    <col min="3076" max="3076" width="10.5703125" style="73" customWidth="1"/>
    <col min="3077" max="3077" width="3.5703125" style="73" customWidth="1"/>
    <col min="3078" max="3078" width="12.5703125" style="73" bestFit="1" customWidth="1"/>
    <col min="3079" max="3326" width="11.42578125" style="73"/>
    <col min="3327" max="3327" width="27.85546875" style="73" customWidth="1"/>
    <col min="3328" max="3328" width="54.140625" style="73" customWidth="1"/>
    <col min="3329" max="3329" width="16.28515625" style="73" bestFit="1" customWidth="1"/>
    <col min="3330" max="3330" width="3.5703125" style="73" customWidth="1"/>
    <col min="3331" max="3331" width="15.140625" style="73" bestFit="1" customWidth="1"/>
    <col min="3332" max="3332" width="10.5703125" style="73" customWidth="1"/>
    <col min="3333" max="3333" width="3.5703125" style="73" customWidth="1"/>
    <col min="3334" max="3334" width="12.5703125" style="73" bestFit="1" customWidth="1"/>
    <col min="3335" max="3582" width="11.42578125" style="73"/>
    <col min="3583" max="3583" width="27.85546875" style="73" customWidth="1"/>
    <col min="3584" max="3584" width="54.140625" style="73" customWidth="1"/>
    <col min="3585" max="3585" width="16.28515625" style="73" bestFit="1" customWidth="1"/>
    <col min="3586" max="3586" width="3.5703125" style="73" customWidth="1"/>
    <col min="3587" max="3587" width="15.140625" style="73" bestFit="1" customWidth="1"/>
    <col min="3588" max="3588" width="10.5703125" style="73" customWidth="1"/>
    <col min="3589" max="3589" width="3.5703125" style="73" customWidth="1"/>
    <col min="3590" max="3590" width="12.5703125" style="73" bestFit="1" customWidth="1"/>
    <col min="3591" max="3838" width="11.42578125" style="73"/>
    <col min="3839" max="3839" width="27.85546875" style="73" customWidth="1"/>
    <col min="3840" max="3840" width="54.140625" style="73" customWidth="1"/>
    <col min="3841" max="3841" width="16.28515625" style="73" bestFit="1" customWidth="1"/>
    <col min="3842" max="3842" width="3.5703125" style="73" customWidth="1"/>
    <col min="3843" max="3843" width="15.140625" style="73" bestFit="1" customWidth="1"/>
    <col min="3844" max="3844" width="10.5703125" style="73" customWidth="1"/>
    <col min="3845" max="3845" width="3.5703125" style="73" customWidth="1"/>
    <col min="3846" max="3846" width="12.5703125" style="73" bestFit="1" customWidth="1"/>
    <col min="3847" max="4094" width="11.42578125" style="73"/>
    <col min="4095" max="4095" width="27.85546875" style="73" customWidth="1"/>
    <col min="4096" max="4096" width="54.140625" style="73" customWidth="1"/>
    <col min="4097" max="4097" width="16.28515625" style="73" bestFit="1" customWidth="1"/>
    <col min="4098" max="4098" width="3.5703125" style="73" customWidth="1"/>
    <col min="4099" max="4099" width="15.140625" style="73" bestFit="1" customWidth="1"/>
    <col min="4100" max="4100" width="10.5703125" style="73" customWidth="1"/>
    <col min="4101" max="4101" width="3.5703125" style="73" customWidth="1"/>
    <col min="4102" max="4102" width="12.5703125" style="73" bestFit="1" customWidth="1"/>
    <col min="4103" max="4350" width="11.42578125" style="73"/>
    <col min="4351" max="4351" width="27.85546875" style="73" customWidth="1"/>
    <col min="4352" max="4352" width="54.140625" style="73" customWidth="1"/>
    <col min="4353" max="4353" width="16.28515625" style="73" bestFit="1" customWidth="1"/>
    <col min="4354" max="4354" width="3.5703125" style="73" customWidth="1"/>
    <col min="4355" max="4355" width="15.140625" style="73" bestFit="1" customWidth="1"/>
    <col min="4356" max="4356" width="10.5703125" style="73" customWidth="1"/>
    <col min="4357" max="4357" width="3.5703125" style="73" customWidth="1"/>
    <col min="4358" max="4358" width="12.5703125" style="73" bestFit="1" customWidth="1"/>
    <col min="4359" max="4606" width="11.42578125" style="73"/>
    <col min="4607" max="4607" width="27.85546875" style="73" customWidth="1"/>
    <col min="4608" max="4608" width="54.140625" style="73" customWidth="1"/>
    <col min="4609" max="4609" width="16.28515625" style="73" bestFit="1" customWidth="1"/>
    <col min="4610" max="4610" width="3.5703125" style="73" customWidth="1"/>
    <col min="4611" max="4611" width="15.140625" style="73" bestFit="1" customWidth="1"/>
    <col min="4612" max="4612" width="10.5703125" style="73" customWidth="1"/>
    <col min="4613" max="4613" width="3.5703125" style="73" customWidth="1"/>
    <col min="4614" max="4614" width="12.5703125" style="73" bestFit="1" customWidth="1"/>
    <col min="4615" max="4862" width="11.42578125" style="73"/>
    <col min="4863" max="4863" width="27.85546875" style="73" customWidth="1"/>
    <col min="4864" max="4864" width="54.140625" style="73" customWidth="1"/>
    <col min="4865" max="4865" width="16.28515625" style="73" bestFit="1" customWidth="1"/>
    <col min="4866" max="4866" width="3.5703125" style="73" customWidth="1"/>
    <col min="4867" max="4867" width="15.140625" style="73" bestFit="1" customWidth="1"/>
    <col min="4868" max="4868" width="10.5703125" style="73" customWidth="1"/>
    <col min="4869" max="4869" width="3.5703125" style="73" customWidth="1"/>
    <col min="4870" max="4870" width="12.5703125" style="73" bestFit="1" customWidth="1"/>
    <col min="4871" max="5118" width="11.42578125" style="73"/>
    <col min="5119" max="5119" width="27.85546875" style="73" customWidth="1"/>
    <col min="5120" max="5120" width="54.140625" style="73" customWidth="1"/>
    <col min="5121" max="5121" width="16.28515625" style="73" bestFit="1" customWidth="1"/>
    <col min="5122" max="5122" width="3.5703125" style="73" customWidth="1"/>
    <col min="5123" max="5123" width="15.140625" style="73" bestFit="1" customWidth="1"/>
    <col min="5124" max="5124" width="10.5703125" style="73" customWidth="1"/>
    <col min="5125" max="5125" width="3.5703125" style="73" customWidth="1"/>
    <col min="5126" max="5126" width="12.5703125" style="73" bestFit="1" customWidth="1"/>
    <col min="5127" max="5374" width="11.42578125" style="73"/>
    <col min="5375" max="5375" width="27.85546875" style="73" customWidth="1"/>
    <col min="5376" max="5376" width="54.140625" style="73" customWidth="1"/>
    <col min="5377" max="5377" width="16.28515625" style="73" bestFit="1" customWidth="1"/>
    <col min="5378" max="5378" width="3.5703125" style="73" customWidth="1"/>
    <col min="5379" max="5379" width="15.140625" style="73" bestFit="1" customWidth="1"/>
    <col min="5380" max="5380" width="10.5703125" style="73" customWidth="1"/>
    <col min="5381" max="5381" width="3.5703125" style="73" customWidth="1"/>
    <col min="5382" max="5382" width="12.5703125" style="73" bestFit="1" customWidth="1"/>
    <col min="5383" max="5630" width="11.42578125" style="73"/>
    <col min="5631" max="5631" width="27.85546875" style="73" customWidth="1"/>
    <col min="5632" max="5632" width="54.140625" style="73" customWidth="1"/>
    <col min="5633" max="5633" width="16.28515625" style="73" bestFit="1" customWidth="1"/>
    <col min="5634" max="5634" width="3.5703125" style="73" customWidth="1"/>
    <col min="5635" max="5635" width="15.140625" style="73" bestFit="1" customWidth="1"/>
    <col min="5636" max="5636" width="10.5703125" style="73" customWidth="1"/>
    <col min="5637" max="5637" width="3.5703125" style="73" customWidth="1"/>
    <col min="5638" max="5638" width="12.5703125" style="73" bestFit="1" customWidth="1"/>
    <col min="5639" max="5886" width="11.42578125" style="73"/>
    <col min="5887" max="5887" width="27.85546875" style="73" customWidth="1"/>
    <col min="5888" max="5888" width="54.140625" style="73" customWidth="1"/>
    <col min="5889" max="5889" width="16.28515625" style="73" bestFit="1" customWidth="1"/>
    <col min="5890" max="5890" width="3.5703125" style="73" customWidth="1"/>
    <col min="5891" max="5891" width="15.140625" style="73" bestFit="1" customWidth="1"/>
    <col min="5892" max="5892" width="10.5703125" style="73" customWidth="1"/>
    <col min="5893" max="5893" width="3.5703125" style="73" customWidth="1"/>
    <col min="5894" max="5894" width="12.5703125" style="73" bestFit="1" customWidth="1"/>
    <col min="5895" max="6142" width="11.42578125" style="73"/>
    <col min="6143" max="6143" width="27.85546875" style="73" customWidth="1"/>
    <col min="6144" max="6144" width="54.140625" style="73" customWidth="1"/>
    <col min="6145" max="6145" width="16.28515625" style="73" bestFit="1" customWidth="1"/>
    <col min="6146" max="6146" width="3.5703125" style="73" customWidth="1"/>
    <col min="6147" max="6147" width="15.140625" style="73" bestFit="1" customWidth="1"/>
    <col min="6148" max="6148" width="10.5703125" style="73" customWidth="1"/>
    <col min="6149" max="6149" width="3.5703125" style="73" customWidth="1"/>
    <col min="6150" max="6150" width="12.5703125" style="73" bestFit="1" customWidth="1"/>
    <col min="6151" max="6398" width="11.42578125" style="73"/>
    <col min="6399" max="6399" width="27.85546875" style="73" customWidth="1"/>
    <col min="6400" max="6400" width="54.140625" style="73" customWidth="1"/>
    <col min="6401" max="6401" width="16.28515625" style="73" bestFit="1" customWidth="1"/>
    <col min="6402" max="6402" width="3.5703125" style="73" customWidth="1"/>
    <col min="6403" max="6403" width="15.140625" style="73" bestFit="1" customWidth="1"/>
    <col min="6404" max="6404" width="10.5703125" style="73" customWidth="1"/>
    <col min="6405" max="6405" width="3.5703125" style="73" customWidth="1"/>
    <col min="6406" max="6406" width="12.5703125" style="73" bestFit="1" customWidth="1"/>
    <col min="6407" max="6654" width="11.42578125" style="73"/>
    <col min="6655" max="6655" width="27.85546875" style="73" customWidth="1"/>
    <col min="6656" max="6656" width="54.140625" style="73" customWidth="1"/>
    <col min="6657" max="6657" width="16.28515625" style="73" bestFit="1" customWidth="1"/>
    <col min="6658" max="6658" width="3.5703125" style="73" customWidth="1"/>
    <col min="6659" max="6659" width="15.140625" style="73" bestFit="1" customWidth="1"/>
    <col min="6660" max="6660" width="10.5703125" style="73" customWidth="1"/>
    <col min="6661" max="6661" width="3.5703125" style="73" customWidth="1"/>
    <col min="6662" max="6662" width="12.5703125" style="73" bestFit="1" customWidth="1"/>
    <col min="6663" max="6910" width="11.42578125" style="73"/>
    <col min="6911" max="6911" width="27.85546875" style="73" customWidth="1"/>
    <col min="6912" max="6912" width="54.140625" style="73" customWidth="1"/>
    <col min="6913" max="6913" width="16.28515625" style="73" bestFit="1" customWidth="1"/>
    <col min="6914" max="6914" width="3.5703125" style="73" customWidth="1"/>
    <col min="6915" max="6915" width="15.140625" style="73" bestFit="1" customWidth="1"/>
    <col min="6916" max="6916" width="10.5703125" style="73" customWidth="1"/>
    <col min="6917" max="6917" width="3.5703125" style="73" customWidth="1"/>
    <col min="6918" max="6918" width="12.5703125" style="73" bestFit="1" customWidth="1"/>
    <col min="6919" max="7166" width="11.42578125" style="73"/>
    <col min="7167" max="7167" width="27.85546875" style="73" customWidth="1"/>
    <col min="7168" max="7168" width="54.140625" style="73" customWidth="1"/>
    <col min="7169" max="7169" width="16.28515625" style="73" bestFit="1" customWidth="1"/>
    <col min="7170" max="7170" width="3.5703125" style="73" customWidth="1"/>
    <col min="7171" max="7171" width="15.140625" style="73" bestFit="1" customWidth="1"/>
    <col min="7172" max="7172" width="10.5703125" style="73" customWidth="1"/>
    <col min="7173" max="7173" width="3.5703125" style="73" customWidth="1"/>
    <col min="7174" max="7174" width="12.5703125" style="73" bestFit="1" customWidth="1"/>
    <col min="7175" max="7422" width="11.42578125" style="73"/>
    <col min="7423" max="7423" width="27.85546875" style="73" customWidth="1"/>
    <col min="7424" max="7424" width="54.140625" style="73" customWidth="1"/>
    <col min="7425" max="7425" width="16.28515625" style="73" bestFit="1" customWidth="1"/>
    <col min="7426" max="7426" width="3.5703125" style="73" customWidth="1"/>
    <col min="7427" max="7427" width="15.140625" style="73" bestFit="1" customWidth="1"/>
    <col min="7428" max="7428" width="10.5703125" style="73" customWidth="1"/>
    <col min="7429" max="7429" width="3.5703125" style="73" customWidth="1"/>
    <col min="7430" max="7430" width="12.5703125" style="73" bestFit="1" customWidth="1"/>
    <col min="7431" max="7678" width="11.42578125" style="73"/>
    <col min="7679" max="7679" width="27.85546875" style="73" customWidth="1"/>
    <col min="7680" max="7680" width="54.140625" style="73" customWidth="1"/>
    <col min="7681" max="7681" width="16.28515625" style="73" bestFit="1" customWidth="1"/>
    <col min="7682" max="7682" width="3.5703125" style="73" customWidth="1"/>
    <col min="7683" max="7683" width="15.140625" style="73" bestFit="1" customWidth="1"/>
    <col min="7684" max="7684" width="10.5703125" style="73" customWidth="1"/>
    <col min="7685" max="7685" width="3.5703125" style="73" customWidth="1"/>
    <col min="7686" max="7686" width="12.5703125" style="73" bestFit="1" customWidth="1"/>
    <col min="7687" max="7934" width="11.42578125" style="73"/>
    <col min="7935" max="7935" width="27.85546875" style="73" customWidth="1"/>
    <col min="7936" max="7936" width="54.140625" style="73" customWidth="1"/>
    <col min="7937" max="7937" width="16.28515625" style="73" bestFit="1" customWidth="1"/>
    <col min="7938" max="7938" width="3.5703125" style="73" customWidth="1"/>
    <col min="7939" max="7939" width="15.140625" style="73" bestFit="1" customWidth="1"/>
    <col min="7940" max="7940" width="10.5703125" style="73" customWidth="1"/>
    <col min="7941" max="7941" width="3.5703125" style="73" customWidth="1"/>
    <col min="7942" max="7942" width="12.5703125" style="73" bestFit="1" customWidth="1"/>
    <col min="7943" max="8190" width="11.42578125" style="73"/>
    <col min="8191" max="8191" width="27.85546875" style="73" customWidth="1"/>
    <col min="8192" max="8192" width="54.140625" style="73" customWidth="1"/>
    <col min="8193" max="8193" width="16.28515625" style="73" bestFit="1" customWidth="1"/>
    <col min="8194" max="8194" width="3.5703125" style="73" customWidth="1"/>
    <col min="8195" max="8195" width="15.140625" style="73" bestFit="1" customWidth="1"/>
    <col min="8196" max="8196" width="10.5703125" style="73" customWidth="1"/>
    <col min="8197" max="8197" width="3.5703125" style="73" customWidth="1"/>
    <col min="8198" max="8198" width="12.5703125" style="73" bestFit="1" customWidth="1"/>
    <col min="8199" max="8446" width="11.42578125" style="73"/>
    <col min="8447" max="8447" width="27.85546875" style="73" customWidth="1"/>
    <col min="8448" max="8448" width="54.140625" style="73" customWidth="1"/>
    <col min="8449" max="8449" width="16.28515625" style="73" bestFit="1" customWidth="1"/>
    <col min="8450" max="8450" width="3.5703125" style="73" customWidth="1"/>
    <col min="8451" max="8451" width="15.140625" style="73" bestFit="1" customWidth="1"/>
    <col min="8452" max="8452" width="10.5703125" style="73" customWidth="1"/>
    <col min="8453" max="8453" width="3.5703125" style="73" customWidth="1"/>
    <col min="8454" max="8454" width="12.5703125" style="73" bestFit="1" customWidth="1"/>
    <col min="8455" max="8702" width="11.42578125" style="73"/>
    <col min="8703" max="8703" width="27.85546875" style="73" customWidth="1"/>
    <col min="8704" max="8704" width="54.140625" style="73" customWidth="1"/>
    <col min="8705" max="8705" width="16.28515625" style="73" bestFit="1" customWidth="1"/>
    <col min="8706" max="8706" width="3.5703125" style="73" customWidth="1"/>
    <col min="8707" max="8707" width="15.140625" style="73" bestFit="1" customWidth="1"/>
    <col min="8708" max="8708" width="10.5703125" style="73" customWidth="1"/>
    <col min="8709" max="8709" width="3.5703125" style="73" customWidth="1"/>
    <col min="8710" max="8710" width="12.5703125" style="73" bestFit="1" customWidth="1"/>
    <col min="8711" max="8958" width="11.42578125" style="73"/>
    <col min="8959" max="8959" width="27.85546875" style="73" customWidth="1"/>
    <col min="8960" max="8960" width="54.140625" style="73" customWidth="1"/>
    <col min="8961" max="8961" width="16.28515625" style="73" bestFit="1" customWidth="1"/>
    <col min="8962" max="8962" width="3.5703125" style="73" customWidth="1"/>
    <col min="8963" max="8963" width="15.140625" style="73" bestFit="1" customWidth="1"/>
    <col min="8964" max="8964" width="10.5703125" style="73" customWidth="1"/>
    <col min="8965" max="8965" width="3.5703125" style="73" customWidth="1"/>
    <col min="8966" max="8966" width="12.5703125" style="73" bestFit="1" customWidth="1"/>
    <col min="8967" max="9214" width="11.42578125" style="73"/>
    <col min="9215" max="9215" width="27.85546875" style="73" customWidth="1"/>
    <col min="9216" max="9216" width="54.140625" style="73" customWidth="1"/>
    <col min="9217" max="9217" width="16.28515625" style="73" bestFit="1" customWidth="1"/>
    <col min="9218" max="9218" width="3.5703125" style="73" customWidth="1"/>
    <col min="9219" max="9219" width="15.140625" style="73" bestFit="1" customWidth="1"/>
    <col min="9220" max="9220" width="10.5703125" style="73" customWidth="1"/>
    <col min="9221" max="9221" width="3.5703125" style="73" customWidth="1"/>
    <col min="9222" max="9222" width="12.5703125" style="73" bestFit="1" customWidth="1"/>
    <col min="9223" max="9470" width="11.42578125" style="73"/>
    <col min="9471" max="9471" width="27.85546875" style="73" customWidth="1"/>
    <col min="9472" max="9472" width="54.140625" style="73" customWidth="1"/>
    <col min="9473" max="9473" width="16.28515625" style="73" bestFit="1" customWidth="1"/>
    <col min="9474" max="9474" width="3.5703125" style="73" customWidth="1"/>
    <col min="9475" max="9475" width="15.140625" style="73" bestFit="1" customWidth="1"/>
    <col min="9476" max="9476" width="10.5703125" style="73" customWidth="1"/>
    <col min="9477" max="9477" width="3.5703125" style="73" customWidth="1"/>
    <col min="9478" max="9478" width="12.5703125" style="73" bestFit="1" customWidth="1"/>
    <col min="9479" max="9726" width="11.42578125" style="73"/>
    <col min="9727" max="9727" width="27.85546875" style="73" customWidth="1"/>
    <col min="9728" max="9728" width="54.140625" style="73" customWidth="1"/>
    <col min="9729" max="9729" width="16.28515625" style="73" bestFit="1" customWidth="1"/>
    <col min="9730" max="9730" width="3.5703125" style="73" customWidth="1"/>
    <col min="9731" max="9731" width="15.140625" style="73" bestFit="1" customWidth="1"/>
    <col min="9732" max="9732" width="10.5703125" style="73" customWidth="1"/>
    <col min="9733" max="9733" width="3.5703125" style="73" customWidth="1"/>
    <col min="9734" max="9734" width="12.5703125" style="73" bestFit="1" customWidth="1"/>
    <col min="9735" max="9982" width="11.42578125" style="73"/>
    <col min="9983" max="9983" width="27.85546875" style="73" customWidth="1"/>
    <col min="9984" max="9984" width="54.140625" style="73" customWidth="1"/>
    <col min="9985" max="9985" width="16.28515625" style="73" bestFit="1" customWidth="1"/>
    <col min="9986" max="9986" width="3.5703125" style="73" customWidth="1"/>
    <col min="9987" max="9987" width="15.140625" style="73" bestFit="1" customWidth="1"/>
    <col min="9988" max="9988" width="10.5703125" style="73" customWidth="1"/>
    <col min="9989" max="9989" width="3.5703125" style="73" customWidth="1"/>
    <col min="9990" max="9990" width="12.5703125" style="73" bestFit="1" customWidth="1"/>
    <col min="9991" max="10238" width="11.42578125" style="73"/>
    <col min="10239" max="10239" width="27.85546875" style="73" customWidth="1"/>
    <col min="10240" max="10240" width="54.140625" style="73" customWidth="1"/>
    <col min="10241" max="10241" width="16.28515625" style="73" bestFit="1" customWidth="1"/>
    <col min="10242" max="10242" width="3.5703125" style="73" customWidth="1"/>
    <col min="10243" max="10243" width="15.140625" style="73" bestFit="1" customWidth="1"/>
    <col min="10244" max="10244" width="10.5703125" style="73" customWidth="1"/>
    <col min="10245" max="10245" width="3.5703125" style="73" customWidth="1"/>
    <col min="10246" max="10246" width="12.5703125" style="73" bestFit="1" customWidth="1"/>
    <col min="10247" max="10494" width="11.42578125" style="73"/>
    <col min="10495" max="10495" width="27.85546875" style="73" customWidth="1"/>
    <col min="10496" max="10496" width="54.140625" style="73" customWidth="1"/>
    <col min="10497" max="10497" width="16.28515625" style="73" bestFit="1" customWidth="1"/>
    <col min="10498" max="10498" width="3.5703125" style="73" customWidth="1"/>
    <col min="10499" max="10499" width="15.140625" style="73" bestFit="1" customWidth="1"/>
    <col min="10500" max="10500" width="10.5703125" style="73" customWidth="1"/>
    <col min="10501" max="10501" width="3.5703125" style="73" customWidth="1"/>
    <col min="10502" max="10502" width="12.5703125" style="73" bestFit="1" customWidth="1"/>
    <col min="10503" max="10750" width="11.42578125" style="73"/>
    <col min="10751" max="10751" width="27.85546875" style="73" customWidth="1"/>
    <col min="10752" max="10752" width="54.140625" style="73" customWidth="1"/>
    <col min="10753" max="10753" width="16.28515625" style="73" bestFit="1" customWidth="1"/>
    <col min="10754" max="10754" width="3.5703125" style="73" customWidth="1"/>
    <col min="10755" max="10755" width="15.140625" style="73" bestFit="1" customWidth="1"/>
    <col min="10756" max="10756" width="10.5703125" style="73" customWidth="1"/>
    <col min="10757" max="10757" width="3.5703125" style="73" customWidth="1"/>
    <col min="10758" max="10758" width="12.5703125" style="73" bestFit="1" customWidth="1"/>
    <col min="10759" max="11006" width="11.42578125" style="73"/>
    <col min="11007" max="11007" width="27.85546875" style="73" customWidth="1"/>
    <col min="11008" max="11008" width="54.140625" style="73" customWidth="1"/>
    <col min="11009" max="11009" width="16.28515625" style="73" bestFit="1" customWidth="1"/>
    <col min="11010" max="11010" width="3.5703125" style="73" customWidth="1"/>
    <col min="11011" max="11011" width="15.140625" style="73" bestFit="1" customWidth="1"/>
    <col min="11012" max="11012" width="10.5703125" style="73" customWidth="1"/>
    <col min="11013" max="11013" width="3.5703125" style="73" customWidth="1"/>
    <col min="11014" max="11014" width="12.5703125" style="73" bestFit="1" customWidth="1"/>
    <col min="11015" max="11262" width="11.42578125" style="73"/>
    <col min="11263" max="11263" width="27.85546875" style="73" customWidth="1"/>
    <col min="11264" max="11264" width="54.140625" style="73" customWidth="1"/>
    <col min="11265" max="11265" width="16.28515625" style="73" bestFit="1" customWidth="1"/>
    <col min="11266" max="11266" width="3.5703125" style="73" customWidth="1"/>
    <col min="11267" max="11267" width="15.140625" style="73" bestFit="1" customWidth="1"/>
    <col min="11268" max="11268" width="10.5703125" style="73" customWidth="1"/>
    <col min="11269" max="11269" width="3.5703125" style="73" customWidth="1"/>
    <col min="11270" max="11270" width="12.5703125" style="73" bestFit="1" customWidth="1"/>
    <col min="11271" max="11518" width="11.42578125" style="73"/>
    <col min="11519" max="11519" width="27.85546875" style="73" customWidth="1"/>
    <col min="11520" max="11520" width="54.140625" style="73" customWidth="1"/>
    <col min="11521" max="11521" width="16.28515625" style="73" bestFit="1" customWidth="1"/>
    <col min="11522" max="11522" width="3.5703125" style="73" customWidth="1"/>
    <col min="11523" max="11523" width="15.140625" style="73" bestFit="1" customWidth="1"/>
    <col min="11524" max="11524" width="10.5703125" style="73" customWidth="1"/>
    <col min="11525" max="11525" width="3.5703125" style="73" customWidth="1"/>
    <col min="11526" max="11526" width="12.5703125" style="73" bestFit="1" customWidth="1"/>
    <col min="11527" max="11774" width="11.42578125" style="73"/>
    <col min="11775" max="11775" width="27.85546875" style="73" customWidth="1"/>
    <col min="11776" max="11776" width="54.140625" style="73" customWidth="1"/>
    <col min="11777" max="11777" width="16.28515625" style="73" bestFit="1" customWidth="1"/>
    <col min="11778" max="11778" width="3.5703125" style="73" customWidth="1"/>
    <col min="11779" max="11779" width="15.140625" style="73" bestFit="1" customWidth="1"/>
    <col min="11780" max="11780" width="10.5703125" style="73" customWidth="1"/>
    <col min="11781" max="11781" width="3.5703125" style="73" customWidth="1"/>
    <col min="11782" max="11782" width="12.5703125" style="73" bestFit="1" customWidth="1"/>
    <col min="11783" max="12030" width="11.42578125" style="73"/>
    <col min="12031" max="12031" width="27.85546875" style="73" customWidth="1"/>
    <col min="12032" max="12032" width="54.140625" style="73" customWidth="1"/>
    <col min="12033" max="12033" width="16.28515625" style="73" bestFit="1" customWidth="1"/>
    <col min="12034" max="12034" width="3.5703125" style="73" customWidth="1"/>
    <col min="12035" max="12035" width="15.140625" style="73" bestFit="1" customWidth="1"/>
    <col min="12036" max="12036" width="10.5703125" style="73" customWidth="1"/>
    <col min="12037" max="12037" width="3.5703125" style="73" customWidth="1"/>
    <col min="12038" max="12038" width="12.5703125" style="73" bestFit="1" customWidth="1"/>
    <col min="12039" max="12286" width="11.42578125" style="73"/>
    <col min="12287" max="12287" width="27.85546875" style="73" customWidth="1"/>
    <col min="12288" max="12288" width="54.140625" style="73" customWidth="1"/>
    <col min="12289" max="12289" width="16.28515625" style="73" bestFit="1" customWidth="1"/>
    <col min="12290" max="12290" width="3.5703125" style="73" customWidth="1"/>
    <col min="12291" max="12291" width="15.140625" style="73" bestFit="1" customWidth="1"/>
    <col min="12292" max="12292" width="10.5703125" style="73" customWidth="1"/>
    <col min="12293" max="12293" width="3.5703125" style="73" customWidth="1"/>
    <col min="12294" max="12294" width="12.5703125" style="73" bestFit="1" customWidth="1"/>
    <col min="12295" max="12542" width="11.42578125" style="73"/>
    <col min="12543" max="12543" width="27.85546875" style="73" customWidth="1"/>
    <col min="12544" max="12544" width="54.140625" style="73" customWidth="1"/>
    <col min="12545" max="12545" width="16.28515625" style="73" bestFit="1" customWidth="1"/>
    <col min="12546" max="12546" width="3.5703125" style="73" customWidth="1"/>
    <col min="12547" max="12547" width="15.140625" style="73" bestFit="1" customWidth="1"/>
    <col min="12548" max="12548" width="10.5703125" style="73" customWidth="1"/>
    <col min="12549" max="12549" width="3.5703125" style="73" customWidth="1"/>
    <col min="12550" max="12550" width="12.5703125" style="73" bestFit="1" customWidth="1"/>
    <col min="12551" max="12798" width="11.42578125" style="73"/>
    <col min="12799" max="12799" width="27.85546875" style="73" customWidth="1"/>
    <col min="12800" max="12800" width="54.140625" style="73" customWidth="1"/>
    <col min="12801" max="12801" width="16.28515625" style="73" bestFit="1" customWidth="1"/>
    <col min="12802" max="12802" width="3.5703125" style="73" customWidth="1"/>
    <col min="12803" max="12803" width="15.140625" style="73" bestFit="1" customWidth="1"/>
    <col min="12804" max="12804" width="10.5703125" style="73" customWidth="1"/>
    <col min="12805" max="12805" width="3.5703125" style="73" customWidth="1"/>
    <col min="12806" max="12806" width="12.5703125" style="73" bestFit="1" customWidth="1"/>
    <col min="12807" max="13054" width="11.42578125" style="73"/>
    <col min="13055" max="13055" width="27.85546875" style="73" customWidth="1"/>
    <col min="13056" max="13056" width="54.140625" style="73" customWidth="1"/>
    <col min="13057" max="13057" width="16.28515625" style="73" bestFit="1" customWidth="1"/>
    <col min="13058" max="13058" width="3.5703125" style="73" customWidth="1"/>
    <col min="13059" max="13059" width="15.140625" style="73" bestFit="1" customWidth="1"/>
    <col min="13060" max="13060" width="10.5703125" style="73" customWidth="1"/>
    <col min="13061" max="13061" width="3.5703125" style="73" customWidth="1"/>
    <col min="13062" max="13062" width="12.5703125" style="73" bestFit="1" customWidth="1"/>
    <col min="13063" max="13310" width="11.42578125" style="73"/>
    <col min="13311" max="13311" width="27.85546875" style="73" customWidth="1"/>
    <col min="13312" max="13312" width="54.140625" style="73" customWidth="1"/>
    <col min="13313" max="13313" width="16.28515625" style="73" bestFit="1" customWidth="1"/>
    <col min="13314" max="13314" width="3.5703125" style="73" customWidth="1"/>
    <col min="13315" max="13315" width="15.140625" style="73" bestFit="1" customWidth="1"/>
    <col min="13316" max="13316" width="10.5703125" style="73" customWidth="1"/>
    <col min="13317" max="13317" width="3.5703125" style="73" customWidth="1"/>
    <col min="13318" max="13318" width="12.5703125" style="73" bestFit="1" customWidth="1"/>
    <col min="13319" max="13566" width="11.42578125" style="73"/>
    <col min="13567" max="13567" width="27.85546875" style="73" customWidth="1"/>
    <col min="13568" max="13568" width="54.140625" style="73" customWidth="1"/>
    <col min="13569" max="13569" width="16.28515625" style="73" bestFit="1" customWidth="1"/>
    <col min="13570" max="13570" width="3.5703125" style="73" customWidth="1"/>
    <col min="13571" max="13571" width="15.140625" style="73" bestFit="1" customWidth="1"/>
    <col min="13572" max="13572" width="10.5703125" style="73" customWidth="1"/>
    <col min="13573" max="13573" width="3.5703125" style="73" customWidth="1"/>
    <col min="13574" max="13574" width="12.5703125" style="73" bestFit="1" customWidth="1"/>
    <col min="13575" max="13822" width="11.42578125" style="73"/>
    <col min="13823" max="13823" width="27.85546875" style="73" customWidth="1"/>
    <col min="13824" max="13824" width="54.140625" style="73" customWidth="1"/>
    <col min="13825" max="13825" width="16.28515625" style="73" bestFit="1" customWidth="1"/>
    <col min="13826" max="13826" width="3.5703125" style="73" customWidth="1"/>
    <col min="13827" max="13827" width="15.140625" style="73" bestFit="1" customWidth="1"/>
    <col min="13828" max="13828" width="10.5703125" style="73" customWidth="1"/>
    <col min="13829" max="13829" width="3.5703125" style="73" customWidth="1"/>
    <col min="13830" max="13830" width="12.5703125" style="73" bestFit="1" customWidth="1"/>
    <col min="13831" max="14078" width="11.42578125" style="73"/>
    <col min="14079" max="14079" width="27.85546875" style="73" customWidth="1"/>
    <col min="14080" max="14080" width="54.140625" style="73" customWidth="1"/>
    <col min="14081" max="14081" width="16.28515625" style="73" bestFit="1" customWidth="1"/>
    <col min="14082" max="14082" width="3.5703125" style="73" customWidth="1"/>
    <col min="14083" max="14083" width="15.140625" style="73" bestFit="1" customWidth="1"/>
    <col min="14084" max="14084" width="10.5703125" style="73" customWidth="1"/>
    <col min="14085" max="14085" width="3.5703125" style="73" customWidth="1"/>
    <col min="14086" max="14086" width="12.5703125" style="73" bestFit="1" customWidth="1"/>
    <col min="14087" max="14334" width="11.42578125" style="73"/>
    <col min="14335" max="14335" width="27.85546875" style="73" customWidth="1"/>
    <col min="14336" max="14336" width="54.140625" style="73" customWidth="1"/>
    <col min="14337" max="14337" width="16.28515625" style="73" bestFit="1" customWidth="1"/>
    <col min="14338" max="14338" width="3.5703125" style="73" customWidth="1"/>
    <col min="14339" max="14339" width="15.140625" style="73" bestFit="1" customWidth="1"/>
    <col min="14340" max="14340" width="10.5703125" style="73" customWidth="1"/>
    <col min="14341" max="14341" width="3.5703125" style="73" customWidth="1"/>
    <col min="14342" max="14342" width="12.5703125" style="73" bestFit="1" customWidth="1"/>
    <col min="14343" max="14590" width="11.42578125" style="73"/>
    <col min="14591" max="14591" width="27.85546875" style="73" customWidth="1"/>
    <col min="14592" max="14592" width="54.140625" style="73" customWidth="1"/>
    <col min="14593" max="14593" width="16.28515625" style="73" bestFit="1" customWidth="1"/>
    <col min="14594" max="14594" width="3.5703125" style="73" customWidth="1"/>
    <col min="14595" max="14595" width="15.140625" style="73" bestFit="1" customWidth="1"/>
    <col min="14596" max="14596" width="10.5703125" style="73" customWidth="1"/>
    <col min="14597" max="14597" width="3.5703125" style="73" customWidth="1"/>
    <col min="14598" max="14598" width="12.5703125" style="73" bestFit="1" customWidth="1"/>
    <col min="14599" max="14846" width="11.42578125" style="73"/>
    <col min="14847" max="14847" width="27.85546875" style="73" customWidth="1"/>
    <col min="14848" max="14848" width="54.140625" style="73" customWidth="1"/>
    <col min="14849" max="14849" width="16.28515625" style="73" bestFit="1" customWidth="1"/>
    <col min="14850" max="14850" width="3.5703125" style="73" customWidth="1"/>
    <col min="14851" max="14851" width="15.140625" style="73" bestFit="1" customWidth="1"/>
    <col min="14852" max="14852" width="10.5703125" style="73" customWidth="1"/>
    <col min="14853" max="14853" width="3.5703125" style="73" customWidth="1"/>
    <col min="14854" max="14854" width="12.5703125" style="73" bestFit="1" customWidth="1"/>
    <col min="14855" max="15102" width="11.42578125" style="73"/>
    <col min="15103" max="15103" width="27.85546875" style="73" customWidth="1"/>
    <col min="15104" max="15104" width="54.140625" style="73" customWidth="1"/>
    <col min="15105" max="15105" width="16.28515625" style="73" bestFit="1" customWidth="1"/>
    <col min="15106" max="15106" width="3.5703125" style="73" customWidth="1"/>
    <col min="15107" max="15107" width="15.140625" style="73" bestFit="1" customWidth="1"/>
    <col min="15108" max="15108" width="10.5703125" style="73" customWidth="1"/>
    <col min="15109" max="15109" width="3.5703125" style="73" customWidth="1"/>
    <col min="15110" max="15110" width="12.5703125" style="73" bestFit="1" customWidth="1"/>
    <col min="15111" max="15358" width="11.42578125" style="73"/>
    <col min="15359" max="15359" width="27.85546875" style="73" customWidth="1"/>
    <col min="15360" max="15360" width="54.140625" style="73" customWidth="1"/>
    <col min="15361" max="15361" width="16.28515625" style="73" bestFit="1" customWidth="1"/>
    <col min="15362" max="15362" width="3.5703125" style="73" customWidth="1"/>
    <col min="15363" max="15363" width="15.140625" style="73" bestFit="1" customWidth="1"/>
    <col min="15364" max="15364" width="10.5703125" style="73" customWidth="1"/>
    <col min="15365" max="15365" width="3.5703125" style="73" customWidth="1"/>
    <col min="15366" max="15366" width="12.5703125" style="73" bestFit="1" customWidth="1"/>
    <col min="15367" max="15614" width="11.42578125" style="73"/>
    <col min="15615" max="15615" width="27.85546875" style="73" customWidth="1"/>
    <col min="15616" max="15616" width="54.140625" style="73" customWidth="1"/>
    <col min="15617" max="15617" width="16.28515625" style="73" bestFit="1" customWidth="1"/>
    <col min="15618" max="15618" width="3.5703125" style="73" customWidth="1"/>
    <col min="15619" max="15619" width="15.140625" style="73" bestFit="1" customWidth="1"/>
    <col min="15620" max="15620" width="10.5703125" style="73" customWidth="1"/>
    <col min="15621" max="15621" width="3.5703125" style="73" customWidth="1"/>
    <col min="15622" max="15622" width="12.5703125" style="73" bestFit="1" customWidth="1"/>
    <col min="15623" max="15870" width="11.42578125" style="73"/>
    <col min="15871" max="15871" width="27.85546875" style="73" customWidth="1"/>
    <col min="15872" max="15872" width="54.140625" style="73" customWidth="1"/>
    <col min="15873" max="15873" width="16.28515625" style="73" bestFit="1" customWidth="1"/>
    <col min="15874" max="15874" width="3.5703125" style="73" customWidth="1"/>
    <col min="15875" max="15875" width="15.140625" style="73" bestFit="1" customWidth="1"/>
    <col min="15876" max="15876" width="10.5703125" style="73" customWidth="1"/>
    <col min="15877" max="15877" width="3.5703125" style="73" customWidth="1"/>
    <col min="15878" max="15878" width="12.5703125" style="73" bestFit="1" customWidth="1"/>
    <col min="15879" max="16126" width="11.42578125" style="73"/>
    <col min="16127" max="16127" width="27.85546875" style="73" customWidth="1"/>
    <col min="16128" max="16128" width="54.140625" style="73" customWidth="1"/>
    <col min="16129" max="16129" width="16.28515625" style="73" bestFit="1" customWidth="1"/>
    <col min="16130" max="16130" width="3.5703125" style="73" customWidth="1"/>
    <col min="16131" max="16131" width="15.140625" style="73" bestFit="1" customWidth="1"/>
    <col min="16132" max="16132" width="10.5703125" style="73" customWidth="1"/>
    <col min="16133" max="16133" width="3.5703125" style="73" customWidth="1"/>
    <col min="16134" max="16134" width="12.5703125" style="73" bestFit="1" customWidth="1"/>
    <col min="16135" max="16384" width="11.42578125" style="73"/>
  </cols>
  <sheetData>
    <row r="1" spans="1:13" customFormat="1" x14ac:dyDescent="0.25">
      <c r="C1" s="6" t="s">
        <v>2</v>
      </c>
      <c r="D1" s="6"/>
      <c r="E1" s="73"/>
      <c r="F1" s="1"/>
      <c r="G1" s="1"/>
      <c r="H1" s="73"/>
      <c r="I1" s="73"/>
      <c r="J1" s="73"/>
      <c r="K1" s="73"/>
      <c r="L1" s="73"/>
    </row>
    <row r="2" spans="1:13" customFormat="1" x14ac:dyDescent="0.25">
      <c r="C2" s="6" t="s">
        <v>52</v>
      </c>
      <c r="D2" s="6"/>
      <c r="E2" s="73"/>
      <c r="H2" s="73"/>
      <c r="I2" s="73"/>
      <c r="J2" s="73"/>
      <c r="K2" s="73"/>
      <c r="L2" s="73"/>
    </row>
    <row r="3" spans="1:13" s="4" customFormat="1" ht="12.75" x14ac:dyDescent="0.2">
      <c r="C3" s="6" t="s">
        <v>101</v>
      </c>
      <c r="D3" s="12"/>
    </row>
    <row r="4" spans="1:13" customFormat="1" x14ac:dyDescent="0.25">
      <c r="C4" s="6" t="s">
        <v>53</v>
      </c>
      <c r="D4" s="6"/>
      <c r="E4" s="73"/>
      <c r="F4" s="2" t="s">
        <v>57</v>
      </c>
      <c r="G4" s="3" t="s">
        <v>0</v>
      </c>
      <c r="H4" s="73"/>
      <c r="I4" s="73"/>
      <c r="J4" s="73"/>
      <c r="K4" s="73"/>
      <c r="L4" s="73"/>
    </row>
    <row r="5" spans="1:13" customFormat="1" x14ac:dyDescent="0.25">
      <c r="A5" s="73"/>
      <c r="B5" s="7"/>
      <c r="C5" s="6" t="s">
        <v>80</v>
      </c>
      <c r="D5" s="6"/>
      <c r="E5" s="73"/>
      <c r="F5" s="2" t="s">
        <v>1</v>
      </c>
      <c r="G5" s="3">
        <f>+'Informe Trim 1'!N2</f>
        <v>45382</v>
      </c>
      <c r="H5" s="73"/>
      <c r="I5" s="73"/>
      <c r="J5" s="73"/>
      <c r="K5" s="73"/>
      <c r="L5" s="73"/>
    </row>
    <row r="6" spans="1:13" customFormat="1" x14ac:dyDescent="0.25">
      <c r="A6" s="73"/>
      <c r="B6" s="7"/>
      <c r="C6" s="6"/>
      <c r="D6" s="6"/>
      <c r="E6" s="73"/>
      <c r="F6" s="7"/>
      <c r="G6" s="11"/>
      <c r="H6" s="11"/>
      <c r="I6" s="73"/>
      <c r="J6" s="73"/>
      <c r="K6" s="73"/>
      <c r="L6" s="73"/>
    </row>
    <row r="7" spans="1:13" ht="21" customHeight="1" x14ac:dyDescent="0.25">
      <c r="A7" s="177" t="s">
        <v>65</v>
      </c>
      <c r="B7" s="174" t="s">
        <v>100</v>
      </c>
      <c r="C7" s="175"/>
      <c r="D7" s="6"/>
      <c r="E7" s="176" t="s">
        <v>98</v>
      </c>
      <c r="F7" s="176"/>
      <c r="G7" s="176"/>
      <c r="H7" s="176"/>
      <c r="I7" s="176"/>
      <c r="J7" s="176"/>
    </row>
    <row r="8" spans="1:13" s="74" customFormat="1" ht="45" x14ac:dyDescent="0.2">
      <c r="A8" s="178"/>
      <c r="B8" s="112" t="s">
        <v>93</v>
      </c>
      <c r="C8" s="112" t="s">
        <v>95</v>
      </c>
      <c r="D8" s="6"/>
      <c r="E8" s="112" t="s">
        <v>93</v>
      </c>
      <c r="F8" s="112" t="s">
        <v>94</v>
      </c>
      <c r="G8" s="112" t="s">
        <v>99</v>
      </c>
      <c r="H8" s="112" t="s">
        <v>66</v>
      </c>
      <c r="I8" s="112" t="s">
        <v>96</v>
      </c>
      <c r="J8" s="112" t="s">
        <v>97</v>
      </c>
    </row>
    <row r="9" spans="1:13" x14ac:dyDescent="0.25">
      <c r="A9" s="77" t="s">
        <v>90</v>
      </c>
      <c r="B9" s="110">
        <v>57</v>
      </c>
      <c r="C9" s="78">
        <v>2570036000</v>
      </c>
      <c r="D9" s="6"/>
      <c r="E9" s="110">
        <v>18</v>
      </c>
      <c r="F9" s="110">
        <v>4</v>
      </c>
      <c r="G9" s="78">
        <v>580001667</v>
      </c>
      <c r="H9" s="78">
        <v>467181667</v>
      </c>
      <c r="I9" s="75">
        <f t="shared" ref="I9:I23" si="0">+F9/B9</f>
        <v>7.0175438596491224E-2</v>
      </c>
      <c r="J9" s="75">
        <f t="shared" ref="J9:J23" si="1">+H9/C9</f>
        <v>0.18178020346796697</v>
      </c>
      <c r="L9" s="74"/>
      <c r="M9" s="74"/>
    </row>
    <row r="10" spans="1:13" x14ac:dyDescent="0.25">
      <c r="A10" s="77" t="s">
        <v>67</v>
      </c>
      <c r="B10" s="110">
        <v>108.7</v>
      </c>
      <c r="C10" s="78">
        <v>44698759534</v>
      </c>
      <c r="D10" s="6"/>
      <c r="E10" s="110">
        <v>93.7</v>
      </c>
      <c r="F10" s="110">
        <v>72.5</v>
      </c>
      <c r="G10" s="78">
        <v>19100490760</v>
      </c>
      <c r="H10" s="78">
        <v>17777832281</v>
      </c>
      <c r="I10" s="75">
        <f t="shared" si="0"/>
        <v>0.66697332106715734</v>
      </c>
      <c r="J10" s="75">
        <f t="shared" si="1"/>
        <v>0.39772540594727995</v>
      </c>
      <c r="L10" s="74"/>
      <c r="M10" s="74"/>
    </row>
    <row r="11" spans="1:13" x14ac:dyDescent="0.25">
      <c r="A11" s="77" t="s">
        <v>68</v>
      </c>
      <c r="B11" s="110">
        <v>39</v>
      </c>
      <c r="C11" s="78">
        <v>4993350000</v>
      </c>
      <c r="D11" s="6"/>
      <c r="E11" s="110">
        <v>37</v>
      </c>
      <c r="F11" s="110">
        <v>31</v>
      </c>
      <c r="G11" s="78">
        <v>4374350000</v>
      </c>
      <c r="H11" s="78">
        <v>3056396667</v>
      </c>
      <c r="I11" s="75">
        <f t="shared" si="0"/>
        <v>0.79487179487179482</v>
      </c>
      <c r="J11" s="75">
        <f t="shared" si="1"/>
        <v>0.61209341764546843</v>
      </c>
      <c r="L11" s="74"/>
      <c r="M11" s="74"/>
    </row>
    <row r="12" spans="1:13" x14ac:dyDescent="0.25">
      <c r="A12" s="77" t="s">
        <v>69</v>
      </c>
      <c r="B12" s="110">
        <v>23.5</v>
      </c>
      <c r="C12" s="78">
        <v>2023000000</v>
      </c>
      <c r="D12" s="78"/>
      <c r="E12" s="110">
        <v>23.5</v>
      </c>
      <c r="F12" s="110">
        <v>16.5</v>
      </c>
      <c r="G12" s="78">
        <v>2023000000</v>
      </c>
      <c r="H12" s="78">
        <v>1441043320</v>
      </c>
      <c r="I12" s="75">
        <f t="shared" si="0"/>
        <v>0.7021276595744681</v>
      </c>
      <c r="J12" s="75">
        <f t="shared" si="1"/>
        <v>0.7123298665348492</v>
      </c>
      <c r="L12" s="74"/>
      <c r="M12" s="74"/>
    </row>
    <row r="13" spans="1:13" x14ac:dyDescent="0.25">
      <c r="A13" s="77" t="s">
        <v>70</v>
      </c>
      <c r="B13" s="110">
        <v>55</v>
      </c>
      <c r="C13" s="78">
        <v>4612321000</v>
      </c>
      <c r="D13" s="78"/>
      <c r="E13" s="110">
        <v>54</v>
      </c>
      <c r="F13" s="110">
        <v>44</v>
      </c>
      <c r="G13" s="78">
        <v>4496947333</v>
      </c>
      <c r="H13" s="78">
        <v>3089830000</v>
      </c>
      <c r="I13" s="75">
        <f t="shared" si="0"/>
        <v>0.8</v>
      </c>
      <c r="J13" s="75">
        <f t="shared" si="1"/>
        <v>0.6699078403259443</v>
      </c>
      <c r="L13" s="74"/>
      <c r="M13" s="74"/>
    </row>
    <row r="14" spans="1:13" x14ac:dyDescent="0.25">
      <c r="A14" s="77" t="s">
        <v>72</v>
      </c>
      <c r="B14" s="110">
        <v>105</v>
      </c>
      <c r="C14" s="78">
        <v>13137101500</v>
      </c>
      <c r="D14" s="78"/>
      <c r="E14" s="110">
        <v>70</v>
      </c>
      <c r="F14" s="110">
        <v>31</v>
      </c>
      <c r="G14" s="78">
        <v>8514701500</v>
      </c>
      <c r="H14" s="78">
        <v>2770365501</v>
      </c>
      <c r="I14" s="75">
        <f t="shared" si="0"/>
        <v>0.29523809523809524</v>
      </c>
      <c r="J14" s="75">
        <f t="shared" si="1"/>
        <v>0.21088103041603204</v>
      </c>
      <c r="L14" s="74"/>
      <c r="M14" s="74"/>
    </row>
    <row r="15" spans="1:13" x14ac:dyDescent="0.25">
      <c r="A15" s="77" t="s">
        <v>73</v>
      </c>
      <c r="B15" s="110">
        <v>134.80000000000001</v>
      </c>
      <c r="C15" s="78">
        <v>28893647476</v>
      </c>
      <c r="D15" s="78"/>
      <c r="E15" s="110">
        <v>112.2</v>
      </c>
      <c r="F15" s="110">
        <v>49</v>
      </c>
      <c r="G15" s="78">
        <v>21813183676</v>
      </c>
      <c r="H15" s="78">
        <v>4805202400</v>
      </c>
      <c r="I15" s="75">
        <f t="shared" si="0"/>
        <v>0.36350148367952517</v>
      </c>
      <c r="J15" s="75">
        <f t="shared" si="1"/>
        <v>0.16630653516456712</v>
      </c>
      <c r="L15" s="74"/>
      <c r="M15" s="74"/>
    </row>
    <row r="16" spans="1:13" x14ac:dyDescent="0.25">
      <c r="A16" s="77" t="s">
        <v>74</v>
      </c>
      <c r="B16" s="110">
        <v>16</v>
      </c>
      <c r="C16" s="78">
        <v>11420366666</v>
      </c>
      <c r="D16" s="78"/>
      <c r="E16" s="110">
        <v>15</v>
      </c>
      <c r="F16" s="110">
        <v>10</v>
      </c>
      <c r="G16" s="78">
        <v>5793183333</v>
      </c>
      <c r="H16" s="78">
        <v>1121383334</v>
      </c>
      <c r="I16" s="75">
        <f t="shared" si="0"/>
        <v>0.625</v>
      </c>
      <c r="J16" s="75">
        <f t="shared" si="1"/>
        <v>9.8191535070280375E-2</v>
      </c>
      <c r="L16" s="74"/>
      <c r="M16" s="74"/>
    </row>
    <row r="17" spans="1:17" x14ac:dyDescent="0.25">
      <c r="A17" s="77" t="s">
        <v>71</v>
      </c>
      <c r="B17" s="110">
        <v>166.5</v>
      </c>
      <c r="C17" s="78">
        <v>63784702538</v>
      </c>
      <c r="D17" s="78"/>
      <c r="E17" s="110">
        <v>160.5</v>
      </c>
      <c r="F17" s="110">
        <v>66.5</v>
      </c>
      <c r="G17" s="78">
        <v>29092101968</v>
      </c>
      <c r="H17" s="78">
        <v>5772173889</v>
      </c>
      <c r="I17" s="75">
        <f t="shared" si="0"/>
        <v>0.39939939939939939</v>
      </c>
      <c r="J17" s="75">
        <f t="shared" si="1"/>
        <v>9.0494643062122987E-2</v>
      </c>
      <c r="L17" s="74"/>
      <c r="M17" s="74"/>
    </row>
    <row r="18" spans="1:17" x14ac:dyDescent="0.25">
      <c r="A18" s="77" t="s">
        <v>91</v>
      </c>
      <c r="B18" s="110">
        <v>183</v>
      </c>
      <c r="C18" s="78">
        <v>294149736052</v>
      </c>
      <c r="D18" s="78"/>
      <c r="E18" s="110">
        <v>179</v>
      </c>
      <c r="F18" s="110">
        <v>147</v>
      </c>
      <c r="G18" s="78">
        <v>246030818626</v>
      </c>
      <c r="H18" s="78">
        <v>14714405481.67</v>
      </c>
      <c r="I18" s="75">
        <f t="shared" si="0"/>
        <v>0.80327868852459017</v>
      </c>
      <c r="J18" s="75">
        <f t="shared" si="1"/>
        <v>5.0023520942642549E-2</v>
      </c>
      <c r="L18" s="74"/>
      <c r="M18" s="74"/>
    </row>
    <row r="19" spans="1:17" x14ac:dyDescent="0.25">
      <c r="A19" s="77" t="s">
        <v>75</v>
      </c>
      <c r="B19" s="110">
        <v>31.5</v>
      </c>
      <c r="C19" s="78">
        <v>9294764375</v>
      </c>
      <c r="D19" s="78"/>
      <c r="E19" s="110">
        <v>24.5</v>
      </c>
      <c r="F19" s="110">
        <v>13.5</v>
      </c>
      <c r="G19" s="78">
        <v>7867224625</v>
      </c>
      <c r="H19" s="78">
        <v>2519689515.1800003</v>
      </c>
      <c r="I19" s="75">
        <f t="shared" si="0"/>
        <v>0.42857142857142855</v>
      </c>
      <c r="J19" s="75">
        <f t="shared" si="1"/>
        <v>0.2710869704193013</v>
      </c>
      <c r="L19" s="74"/>
      <c r="M19" s="74"/>
    </row>
    <row r="20" spans="1:17" x14ac:dyDescent="0.25">
      <c r="A20" s="77" t="s">
        <v>76</v>
      </c>
      <c r="B20" s="110">
        <v>28</v>
      </c>
      <c r="C20" s="78">
        <v>2604265626</v>
      </c>
      <c r="D20" s="78"/>
      <c r="E20" s="110">
        <v>27</v>
      </c>
      <c r="F20" s="110">
        <v>22</v>
      </c>
      <c r="G20" s="78">
        <v>2556265626</v>
      </c>
      <c r="H20" s="78">
        <v>1130096667</v>
      </c>
      <c r="I20" s="75">
        <f t="shared" si="0"/>
        <v>0.7857142857142857</v>
      </c>
      <c r="J20" s="75">
        <f t="shared" si="1"/>
        <v>0.43394063021741852</v>
      </c>
      <c r="L20" s="74"/>
      <c r="M20" s="74"/>
    </row>
    <row r="21" spans="1:17" x14ac:dyDescent="0.25">
      <c r="A21" s="77" t="s">
        <v>77</v>
      </c>
      <c r="B21" s="110">
        <v>83</v>
      </c>
      <c r="C21" s="78">
        <v>16050704720</v>
      </c>
      <c r="D21" s="78"/>
      <c r="E21" s="110">
        <v>72</v>
      </c>
      <c r="F21" s="110">
        <v>44.5</v>
      </c>
      <c r="G21" s="78">
        <v>14778639113</v>
      </c>
      <c r="H21" s="78">
        <v>2205115802.0900002</v>
      </c>
      <c r="I21" s="75">
        <f t="shared" si="0"/>
        <v>0.53614457831325302</v>
      </c>
      <c r="J21" s="75">
        <f t="shared" si="1"/>
        <v>0.13738436041018889</v>
      </c>
      <c r="L21" s="74"/>
      <c r="M21" s="74"/>
    </row>
    <row r="22" spans="1:17" x14ac:dyDescent="0.25">
      <c r="A22" s="77" t="s">
        <v>92</v>
      </c>
      <c r="B22" s="110">
        <v>143</v>
      </c>
      <c r="C22" s="78">
        <v>20089046572</v>
      </c>
      <c r="D22" s="78"/>
      <c r="E22" s="110">
        <v>140</v>
      </c>
      <c r="F22" s="110">
        <v>76.5</v>
      </c>
      <c r="G22" s="78">
        <v>18588834559</v>
      </c>
      <c r="H22" s="78">
        <v>6238214637</v>
      </c>
      <c r="I22" s="75">
        <f t="shared" si="0"/>
        <v>0.534965034965035</v>
      </c>
      <c r="J22" s="75">
        <f t="shared" si="1"/>
        <v>0.31052815844903203</v>
      </c>
      <c r="L22" s="74"/>
      <c r="M22" s="74"/>
    </row>
    <row r="23" spans="1:17" x14ac:dyDescent="0.25">
      <c r="A23" s="109" t="s">
        <v>78</v>
      </c>
      <c r="B23" s="111">
        <v>1174</v>
      </c>
      <c r="C23" s="79">
        <v>518321802059</v>
      </c>
      <c r="D23" s="78"/>
      <c r="E23" s="111">
        <f>SUM(E9:E22)</f>
        <v>1026.4000000000001</v>
      </c>
      <c r="F23" s="111">
        <f>SUM(F9:F22)</f>
        <v>628</v>
      </c>
      <c r="G23" s="79">
        <v>385609742786</v>
      </c>
      <c r="H23" s="79">
        <v>67108931161.940002</v>
      </c>
      <c r="I23" s="76">
        <f t="shared" si="0"/>
        <v>0.53492333901192501</v>
      </c>
      <c r="J23" s="76">
        <f t="shared" si="1"/>
        <v>0.12947348711814571</v>
      </c>
      <c r="L23" s="74"/>
      <c r="M23" s="74"/>
    </row>
    <row r="25" spans="1:17" x14ac:dyDescent="0.25">
      <c r="C25" s="6" t="s">
        <v>53</v>
      </c>
      <c r="D25" s="6"/>
      <c r="F25" s="2"/>
      <c r="G25" s="3"/>
    </row>
    <row r="26" spans="1:17" x14ac:dyDescent="0.25">
      <c r="C26" s="6" t="s">
        <v>103</v>
      </c>
      <c r="D26" s="6"/>
      <c r="F26" s="2" t="s">
        <v>1</v>
      </c>
      <c r="G26" s="3">
        <f>+'Informe Trim 2'!N2</f>
        <v>45473</v>
      </c>
    </row>
    <row r="27" spans="1:17" x14ac:dyDescent="0.25">
      <c r="P27" s="116"/>
      <c r="Q27" s="117"/>
    </row>
    <row r="28" spans="1:17" x14ac:dyDescent="0.25">
      <c r="A28" s="177" t="s">
        <v>65</v>
      </c>
      <c r="B28" s="174" t="s">
        <v>100</v>
      </c>
      <c r="C28" s="175"/>
      <c r="D28" s="6"/>
      <c r="E28" s="176" t="s">
        <v>98</v>
      </c>
      <c r="F28" s="176"/>
      <c r="G28" s="176"/>
      <c r="H28" s="176"/>
      <c r="I28" s="176"/>
      <c r="J28" s="176"/>
      <c r="P28" s="116"/>
      <c r="Q28" s="117"/>
    </row>
    <row r="29" spans="1:17" ht="45" x14ac:dyDescent="0.25">
      <c r="A29" s="178"/>
      <c r="B29" s="112" t="s">
        <v>93</v>
      </c>
      <c r="C29" s="112" t="s">
        <v>95</v>
      </c>
      <c r="D29" s="6"/>
      <c r="E29" s="112" t="s">
        <v>93</v>
      </c>
      <c r="F29" s="112" t="s">
        <v>94</v>
      </c>
      <c r="G29" s="112" t="s">
        <v>99</v>
      </c>
      <c r="H29" s="112" t="s">
        <v>66</v>
      </c>
      <c r="I29" s="112" t="s">
        <v>96</v>
      </c>
      <c r="J29" s="112" t="s">
        <v>97</v>
      </c>
      <c r="P29" s="116"/>
      <c r="Q29" s="117"/>
    </row>
    <row r="30" spans="1:17" x14ac:dyDescent="0.25">
      <c r="A30" s="77" t="s">
        <v>90</v>
      </c>
      <c r="B30" s="110">
        <v>63.5</v>
      </c>
      <c r="C30" s="78">
        <v>2815918110</v>
      </c>
      <c r="D30" s="6"/>
      <c r="E30" s="110">
        <v>39.5</v>
      </c>
      <c r="F30" s="110">
        <v>20</v>
      </c>
      <c r="G30" s="78">
        <v>2108969776</v>
      </c>
      <c r="H30" s="78">
        <v>1006649000</v>
      </c>
      <c r="I30" s="75">
        <f t="shared" ref="I30:I39" si="2">+F30/B30</f>
        <v>0.31496062992125984</v>
      </c>
      <c r="J30" s="75">
        <f t="shared" ref="J30:J39" si="3">+H30/C30</f>
        <v>0.35748518269233331</v>
      </c>
      <c r="P30" s="116"/>
      <c r="Q30" s="117"/>
    </row>
    <row r="31" spans="1:17" x14ac:dyDescent="0.25">
      <c r="A31" s="77" t="s">
        <v>67</v>
      </c>
      <c r="B31" s="110">
        <v>131.16666666666666</v>
      </c>
      <c r="C31" s="78">
        <v>46113913722</v>
      </c>
      <c r="D31" s="6"/>
      <c r="E31" s="110">
        <v>9.5</v>
      </c>
      <c r="F31" s="110">
        <v>36</v>
      </c>
      <c r="G31" s="78">
        <v>17534015737</v>
      </c>
      <c r="H31" s="78">
        <v>2252980000</v>
      </c>
      <c r="I31" s="75">
        <f t="shared" si="2"/>
        <v>0.27445997458703941</v>
      </c>
      <c r="J31" s="75">
        <f t="shared" si="3"/>
        <v>4.8856837734099101E-2</v>
      </c>
      <c r="P31" s="116"/>
      <c r="Q31" s="117"/>
    </row>
    <row r="32" spans="1:17" x14ac:dyDescent="0.25">
      <c r="A32" s="77" t="s">
        <v>68</v>
      </c>
      <c r="B32" s="110">
        <v>44</v>
      </c>
      <c r="C32" s="78">
        <v>5609916667</v>
      </c>
      <c r="D32" s="6"/>
      <c r="E32" s="110">
        <v>8</v>
      </c>
      <c r="F32" s="110">
        <v>7</v>
      </c>
      <c r="G32" s="78">
        <v>929466667</v>
      </c>
      <c r="H32" s="78">
        <v>305783333</v>
      </c>
      <c r="I32" s="75">
        <f t="shared" si="2"/>
        <v>0.15909090909090909</v>
      </c>
      <c r="J32" s="75">
        <f t="shared" si="3"/>
        <v>5.4507642653366349E-2</v>
      </c>
      <c r="P32" s="116"/>
      <c r="Q32" s="117"/>
    </row>
    <row r="33" spans="1:17" x14ac:dyDescent="0.25">
      <c r="A33" s="77" t="s">
        <v>69</v>
      </c>
      <c r="B33" s="110">
        <v>22.5</v>
      </c>
      <c r="C33" s="78">
        <v>2011392500</v>
      </c>
      <c r="D33" s="78"/>
      <c r="E33" s="110">
        <v>1</v>
      </c>
      <c r="F33" s="110">
        <v>5</v>
      </c>
      <c r="G33" s="78">
        <v>45100000</v>
      </c>
      <c r="H33" s="78">
        <v>287872000</v>
      </c>
      <c r="I33" s="75">
        <f t="shared" si="2"/>
        <v>0.22222222222222221</v>
      </c>
      <c r="J33" s="75">
        <f t="shared" si="3"/>
        <v>0.14312074843671735</v>
      </c>
      <c r="P33" s="116"/>
      <c r="Q33" s="117"/>
    </row>
    <row r="34" spans="1:17" x14ac:dyDescent="0.25">
      <c r="A34" s="77" t="s">
        <v>70</v>
      </c>
      <c r="B34" s="110">
        <v>56</v>
      </c>
      <c r="C34" s="78">
        <v>4645921000</v>
      </c>
      <c r="D34" s="78"/>
      <c r="E34" s="110">
        <v>2</v>
      </c>
      <c r="F34" s="110">
        <v>4</v>
      </c>
      <c r="G34" s="78">
        <v>148973667</v>
      </c>
      <c r="H34" s="78">
        <v>136180000</v>
      </c>
      <c r="I34" s="75">
        <f t="shared" si="2"/>
        <v>7.1428571428571425E-2</v>
      </c>
      <c r="J34" s="75">
        <f t="shared" si="3"/>
        <v>2.9311733884411724E-2</v>
      </c>
      <c r="P34" s="116"/>
      <c r="Q34" s="117"/>
    </row>
    <row r="35" spans="1:17" x14ac:dyDescent="0.25">
      <c r="A35" s="77" t="s">
        <v>104</v>
      </c>
      <c r="B35" s="110">
        <v>135</v>
      </c>
      <c r="C35" s="78">
        <v>6066474613</v>
      </c>
      <c r="D35" s="78"/>
      <c r="E35" s="110">
        <v>1</v>
      </c>
      <c r="F35" s="110">
        <v>22</v>
      </c>
      <c r="G35" s="78">
        <v>86233333</v>
      </c>
      <c r="H35" s="78">
        <v>1404317333</v>
      </c>
      <c r="I35" s="75">
        <f t="shared" si="2"/>
        <v>0.16296296296296298</v>
      </c>
      <c r="J35" s="75">
        <f t="shared" si="3"/>
        <v>0.23148820733390252</v>
      </c>
      <c r="P35" s="116"/>
      <c r="Q35" s="117"/>
    </row>
    <row r="36" spans="1:17" x14ac:dyDescent="0.25">
      <c r="A36" s="77" t="s">
        <v>72</v>
      </c>
      <c r="B36" s="110">
        <v>106.5</v>
      </c>
      <c r="C36" s="78">
        <v>12497601500</v>
      </c>
      <c r="D36" s="78"/>
      <c r="E36" s="110">
        <v>37</v>
      </c>
      <c r="F36" s="110">
        <v>47</v>
      </c>
      <c r="G36" s="78">
        <v>4641900000</v>
      </c>
      <c r="H36" s="78">
        <v>2972796666</v>
      </c>
      <c r="I36" s="75">
        <f t="shared" si="2"/>
        <v>0.44131455399061031</v>
      </c>
      <c r="J36" s="75">
        <f t="shared" si="3"/>
        <v>0.23786937565580082</v>
      </c>
      <c r="P36" s="116"/>
      <c r="Q36" s="117"/>
    </row>
    <row r="37" spans="1:17" x14ac:dyDescent="0.25">
      <c r="A37" s="77" t="s">
        <v>73</v>
      </c>
      <c r="B37" s="110">
        <v>137.66666666666669</v>
      </c>
      <c r="C37" s="78">
        <v>27726785476</v>
      </c>
      <c r="D37" s="78"/>
      <c r="E37" s="110">
        <v>29.500000000000004</v>
      </c>
      <c r="F37" s="110">
        <v>22</v>
      </c>
      <c r="G37" s="78">
        <v>7654311800</v>
      </c>
      <c r="H37" s="78">
        <v>1633585825</v>
      </c>
      <c r="I37" s="75">
        <f t="shared" si="2"/>
        <v>0.15980629539951571</v>
      </c>
      <c r="J37" s="75">
        <f t="shared" si="3"/>
        <v>5.8917245434528059E-2</v>
      </c>
      <c r="P37" s="116"/>
      <c r="Q37" s="117"/>
    </row>
    <row r="38" spans="1:17" x14ac:dyDescent="0.25">
      <c r="A38" s="77" t="s">
        <v>74</v>
      </c>
      <c r="B38" s="110">
        <v>16</v>
      </c>
      <c r="C38" s="78">
        <v>11420366666</v>
      </c>
      <c r="D38" s="78"/>
      <c r="E38" s="110">
        <v>1</v>
      </c>
      <c r="F38" s="110">
        <v>1</v>
      </c>
      <c r="G38" s="78">
        <v>5627183333</v>
      </c>
      <c r="H38" s="78">
        <v>78533333</v>
      </c>
      <c r="I38" s="75">
        <f t="shared" si="2"/>
        <v>6.25E-2</v>
      </c>
      <c r="J38" s="75">
        <f t="shared" si="3"/>
        <v>6.8766034661395343E-3</v>
      </c>
      <c r="P38" s="116"/>
      <c r="Q38" s="117"/>
    </row>
    <row r="39" spans="1:17" x14ac:dyDescent="0.25">
      <c r="A39" s="77" t="s">
        <v>71</v>
      </c>
      <c r="B39" s="110">
        <v>175.13666666666668</v>
      </c>
      <c r="C39" s="78">
        <v>63930603277</v>
      </c>
      <c r="D39" s="78"/>
      <c r="E39" s="110">
        <v>15.166666666666666</v>
      </c>
      <c r="F39" s="110">
        <v>19</v>
      </c>
      <c r="G39" s="78">
        <v>37608757545</v>
      </c>
      <c r="H39" s="78">
        <v>1268093999</v>
      </c>
      <c r="I39" s="75">
        <f t="shared" si="2"/>
        <v>0.10848670562037264</v>
      </c>
      <c r="J39" s="75">
        <f t="shared" si="3"/>
        <v>1.9835476813906683E-2</v>
      </c>
      <c r="P39" s="116"/>
      <c r="Q39" s="117"/>
    </row>
    <row r="40" spans="1:17" x14ac:dyDescent="0.25">
      <c r="A40" s="77" t="s">
        <v>91</v>
      </c>
      <c r="B40" s="110">
        <v>202.03</v>
      </c>
      <c r="C40" s="78">
        <v>294047994051</v>
      </c>
      <c r="D40" s="78"/>
      <c r="E40" s="110">
        <v>12</v>
      </c>
      <c r="F40" s="110">
        <v>14</v>
      </c>
      <c r="G40" s="78">
        <v>30908179294</v>
      </c>
      <c r="H40" s="78">
        <v>31479302627</v>
      </c>
      <c r="I40" s="75">
        <f t="shared" ref="I40" si="4">+F40/B40</f>
        <v>6.9296639113003017E-2</v>
      </c>
      <c r="J40" s="75">
        <f t="shared" ref="J40" si="5">+H40/C40</f>
        <v>0.10705498171682884</v>
      </c>
      <c r="P40" s="116"/>
      <c r="Q40" s="117"/>
    </row>
    <row r="41" spans="1:17" x14ac:dyDescent="0.25">
      <c r="A41" s="77" t="s">
        <v>75</v>
      </c>
      <c r="B41" s="110">
        <v>23.5</v>
      </c>
      <c r="C41" s="78">
        <v>6055262954</v>
      </c>
      <c r="D41" s="78"/>
      <c r="E41" s="110">
        <v>5</v>
      </c>
      <c r="F41" s="110">
        <v>6</v>
      </c>
      <c r="G41" s="78">
        <v>643370600</v>
      </c>
      <c r="H41" s="78">
        <v>1398933667</v>
      </c>
      <c r="I41" s="75">
        <f t="shared" ref="I41:I44" si="6">+F41/B41</f>
        <v>0.25531914893617019</v>
      </c>
      <c r="J41" s="75">
        <f t="shared" ref="J41:J44" si="7">+H41/C41</f>
        <v>0.23102773201218108</v>
      </c>
      <c r="P41" s="116"/>
      <c r="Q41" s="117"/>
    </row>
    <row r="42" spans="1:17" x14ac:dyDescent="0.25">
      <c r="A42" s="77" t="s">
        <v>76</v>
      </c>
      <c r="B42" s="110">
        <v>29</v>
      </c>
      <c r="C42" s="78">
        <v>2651265626</v>
      </c>
      <c r="D42" s="78"/>
      <c r="E42" s="110">
        <v>2</v>
      </c>
      <c r="F42" s="110">
        <v>1</v>
      </c>
      <c r="G42" s="78">
        <v>95000000</v>
      </c>
      <c r="H42" s="78">
        <v>38500000</v>
      </c>
      <c r="I42" s="75">
        <f t="shared" si="6"/>
        <v>3.4482758620689655E-2</v>
      </c>
      <c r="J42" s="75">
        <f t="shared" si="7"/>
        <v>1.4521366558840605E-2</v>
      </c>
      <c r="P42" s="116"/>
      <c r="Q42" s="117"/>
    </row>
    <row r="43" spans="1:17" x14ac:dyDescent="0.25">
      <c r="A43" s="77" t="s">
        <v>77</v>
      </c>
      <c r="B43" s="110">
        <v>74.83</v>
      </c>
      <c r="C43" s="78">
        <v>16474482071</v>
      </c>
      <c r="D43" s="78"/>
      <c r="E43" s="110">
        <v>13.33</v>
      </c>
      <c r="F43" s="110">
        <v>15</v>
      </c>
      <c r="G43" s="78">
        <v>458292340</v>
      </c>
      <c r="H43" s="78">
        <v>729597866</v>
      </c>
      <c r="I43" s="75">
        <f t="shared" si="6"/>
        <v>0.20045436322330618</v>
      </c>
      <c r="J43" s="75">
        <f t="shared" si="7"/>
        <v>4.4286543446747241E-2</v>
      </c>
      <c r="P43" s="116"/>
      <c r="Q43" s="117"/>
    </row>
    <row r="44" spans="1:17" x14ac:dyDescent="0.25">
      <c r="A44" s="77" t="s">
        <v>92</v>
      </c>
      <c r="B44" s="110">
        <v>147</v>
      </c>
      <c r="C44" s="78">
        <v>20679236608</v>
      </c>
      <c r="D44" s="78"/>
      <c r="E44" s="110">
        <v>13</v>
      </c>
      <c r="F44" s="110">
        <v>22</v>
      </c>
      <c r="G44" s="78">
        <v>2773987233</v>
      </c>
      <c r="H44" s="78">
        <v>2306410820</v>
      </c>
      <c r="I44" s="75">
        <f t="shared" si="6"/>
        <v>0.14965986394557823</v>
      </c>
      <c r="J44" s="75">
        <f t="shared" si="7"/>
        <v>0.11153268680661735</v>
      </c>
      <c r="P44" s="116"/>
      <c r="Q44" s="117"/>
    </row>
    <row r="45" spans="1:17" x14ac:dyDescent="0.25">
      <c r="A45" s="109" t="s">
        <v>78</v>
      </c>
      <c r="B45" s="111">
        <v>1363.83</v>
      </c>
      <c r="C45" s="79">
        <v>522747134841</v>
      </c>
      <c r="D45" s="78"/>
      <c r="E45" s="111">
        <v>188.99666666666667</v>
      </c>
      <c r="F45" s="111">
        <f>SUM(F30:F44)</f>
        <v>241</v>
      </c>
      <c r="G45" s="79">
        <f>SUM(G30:G44)</f>
        <v>111263741325</v>
      </c>
      <c r="H45" s="79">
        <f>SUM(H30:H44)</f>
        <v>47299536469</v>
      </c>
      <c r="I45" s="76">
        <f t="shared" ref="I45" si="8">+F45/B45</f>
        <v>0.17670824076314498</v>
      </c>
      <c r="J45" s="76">
        <f t="shared" ref="J45" si="9">+H45/C45</f>
        <v>9.0482631690342485E-2</v>
      </c>
      <c r="P45" s="116"/>
      <c r="Q45" s="117"/>
    </row>
    <row r="46" spans="1:17" x14ac:dyDescent="0.25">
      <c r="P46" s="116"/>
      <c r="Q46" s="117"/>
    </row>
    <row r="47" spans="1:17" x14ac:dyDescent="0.25">
      <c r="C47" s="6" t="s">
        <v>53</v>
      </c>
      <c r="D47" s="6"/>
      <c r="F47" s="2"/>
      <c r="G47" s="3"/>
      <c r="P47" s="116"/>
      <c r="Q47" s="117"/>
    </row>
    <row r="48" spans="1:17" x14ac:dyDescent="0.25">
      <c r="C48" s="6" t="s">
        <v>109</v>
      </c>
      <c r="D48" s="6"/>
      <c r="F48" s="2" t="s">
        <v>1</v>
      </c>
      <c r="G48" s="3">
        <v>45565</v>
      </c>
      <c r="P48" s="116"/>
      <c r="Q48" s="117"/>
    </row>
    <row r="49" spans="1:17" x14ac:dyDescent="0.25">
      <c r="P49" s="116"/>
      <c r="Q49" s="117"/>
    </row>
    <row r="50" spans="1:17" x14ac:dyDescent="0.25">
      <c r="A50" s="177" t="s">
        <v>65</v>
      </c>
      <c r="B50" s="174" t="s">
        <v>100</v>
      </c>
      <c r="C50" s="175"/>
      <c r="D50" s="6"/>
      <c r="E50" s="176" t="s">
        <v>98</v>
      </c>
      <c r="F50" s="176"/>
      <c r="G50" s="176"/>
      <c r="H50" s="176"/>
      <c r="I50" s="176"/>
      <c r="J50" s="176"/>
    </row>
    <row r="51" spans="1:17" ht="45" x14ac:dyDescent="0.25">
      <c r="A51" s="178"/>
      <c r="B51" s="112" t="s">
        <v>93</v>
      </c>
      <c r="C51" s="112" t="s">
        <v>95</v>
      </c>
      <c r="D51" s="6"/>
      <c r="E51" s="112" t="s">
        <v>93</v>
      </c>
      <c r="F51" s="112" t="s">
        <v>94</v>
      </c>
      <c r="G51" s="112" t="s">
        <v>99</v>
      </c>
      <c r="H51" s="112" t="s">
        <v>66</v>
      </c>
      <c r="I51" s="112" t="s">
        <v>96</v>
      </c>
      <c r="J51" s="112" t="s">
        <v>97</v>
      </c>
    </row>
    <row r="52" spans="1:17" x14ac:dyDescent="0.25">
      <c r="A52" s="77" t="s">
        <v>90</v>
      </c>
      <c r="B52" s="110">
        <v>63.5</v>
      </c>
      <c r="C52" s="78">
        <v>2815918110</v>
      </c>
      <c r="D52" s="6"/>
      <c r="E52" s="110">
        <v>4</v>
      </c>
      <c r="F52" s="110">
        <v>7</v>
      </c>
      <c r="G52" s="78">
        <v>108650667</v>
      </c>
      <c r="H52" s="78">
        <v>268933333</v>
      </c>
      <c r="I52" s="75">
        <f t="shared" ref="I52:I67" si="10">+F52/B52</f>
        <v>0.11023622047244094</v>
      </c>
      <c r="J52" s="75">
        <f t="shared" ref="J52:J67" si="11">+H52/C52</f>
        <v>9.5504671121277737E-2</v>
      </c>
    </row>
    <row r="53" spans="1:17" x14ac:dyDescent="0.25">
      <c r="A53" s="77" t="s">
        <v>67</v>
      </c>
      <c r="B53" s="110">
        <v>131.16666666666666</v>
      </c>
      <c r="C53" s="78">
        <v>46113913722</v>
      </c>
      <c r="D53" s="6"/>
      <c r="E53" s="110">
        <v>3</v>
      </c>
      <c r="F53" s="110">
        <v>16</v>
      </c>
      <c r="G53" s="78">
        <v>5572953037</v>
      </c>
      <c r="H53" s="78">
        <v>18144468605</v>
      </c>
      <c r="I53" s="75">
        <f t="shared" si="10"/>
        <v>0.12198221092757307</v>
      </c>
      <c r="J53" s="75">
        <f t="shared" si="11"/>
        <v>0.39347058491683928</v>
      </c>
    </row>
    <row r="54" spans="1:17" x14ac:dyDescent="0.25">
      <c r="A54" s="77" t="s">
        <v>68</v>
      </c>
      <c r="B54" s="110">
        <v>44</v>
      </c>
      <c r="C54" s="78">
        <v>5609916667</v>
      </c>
      <c r="D54" s="6"/>
      <c r="E54" s="110">
        <v>1</v>
      </c>
      <c r="F54" s="110">
        <v>6</v>
      </c>
      <c r="G54" s="78">
        <v>713500000</v>
      </c>
      <c r="H54" s="78">
        <v>468868066</v>
      </c>
      <c r="I54" s="75">
        <f t="shared" si="10"/>
        <v>0.13636363636363635</v>
      </c>
      <c r="J54" s="75">
        <f t="shared" si="11"/>
        <v>8.3578436870210285E-2</v>
      </c>
    </row>
    <row r="55" spans="1:17" x14ac:dyDescent="0.25">
      <c r="A55" s="77" t="s">
        <v>69</v>
      </c>
      <c r="B55" s="110">
        <v>22.5</v>
      </c>
      <c r="C55" s="78">
        <v>2011392500</v>
      </c>
      <c r="D55" s="78"/>
      <c r="E55" s="110"/>
      <c r="F55" s="110">
        <v>2</v>
      </c>
      <c r="G55" s="78">
        <v>51900000</v>
      </c>
      <c r="H55" s="78">
        <v>51900000</v>
      </c>
      <c r="I55" s="75">
        <f t="shared" si="10"/>
        <v>8.8888888888888892E-2</v>
      </c>
      <c r="J55" s="75">
        <f t="shared" si="11"/>
        <v>2.5803019549888943E-2</v>
      </c>
    </row>
    <row r="56" spans="1:17" x14ac:dyDescent="0.25">
      <c r="A56" s="77" t="s">
        <v>70</v>
      </c>
      <c r="B56" s="110">
        <v>56</v>
      </c>
      <c r="C56" s="78">
        <v>4645921000</v>
      </c>
      <c r="D56" s="78"/>
      <c r="E56" s="110"/>
      <c r="F56" s="110">
        <v>3</v>
      </c>
      <c r="G56" s="78"/>
      <c r="H56" s="78">
        <v>104633333</v>
      </c>
      <c r="I56" s="75">
        <f t="shared" si="10"/>
        <v>5.3571428571428568E-2</v>
      </c>
      <c r="J56" s="75">
        <f t="shared" si="11"/>
        <v>2.2521548041819911E-2</v>
      </c>
    </row>
    <row r="57" spans="1:17" x14ac:dyDescent="0.25">
      <c r="A57" s="77" t="s">
        <v>104</v>
      </c>
      <c r="B57" s="110">
        <v>135</v>
      </c>
      <c r="C57" s="78">
        <v>6066474613</v>
      </c>
      <c r="D57" s="78"/>
      <c r="E57" s="110"/>
      <c r="F57" s="110">
        <v>57</v>
      </c>
      <c r="G57" s="78"/>
      <c r="H57" s="78">
        <v>1429886656</v>
      </c>
      <c r="I57" s="75">
        <f t="shared" si="10"/>
        <v>0.42222222222222222</v>
      </c>
      <c r="J57" s="75">
        <f t="shared" si="11"/>
        <v>0.23570306433589291</v>
      </c>
    </row>
    <row r="58" spans="1:17" x14ac:dyDescent="0.25">
      <c r="A58" s="77" t="s">
        <v>72</v>
      </c>
      <c r="B58" s="110">
        <v>106.5</v>
      </c>
      <c r="C58" s="78">
        <v>12497601500</v>
      </c>
      <c r="D58" s="78"/>
      <c r="E58" s="110">
        <v>1</v>
      </c>
      <c r="F58" s="110">
        <v>27</v>
      </c>
      <c r="G58" s="78">
        <v>0</v>
      </c>
      <c r="H58" s="78">
        <v>1155580000</v>
      </c>
      <c r="I58" s="75">
        <f t="shared" si="10"/>
        <v>0.25352112676056338</v>
      </c>
      <c r="J58" s="75">
        <f t="shared" si="11"/>
        <v>9.2464142019570719E-2</v>
      </c>
    </row>
    <row r="59" spans="1:17" x14ac:dyDescent="0.25">
      <c r="A59" s="77" t="s">
        <v>73</v>
      </c>
      <c r="B59" s="110">
        <v>137.66666666666669</v>
      </c>
      <c r="C59" s="78">
        <v>27726785476</v>
      </c>
      <c r="D59" s="78"/>
      <c r="E59" s="110">
        <v>1</v>
      </c>
      <c r="F59" s="110">
        <v>23</v>
      </c>
      <c r="G59" s="78">
        <v>16000000</v>
      </c>
      <c r="H59" s="78">
        <v>7390411571</v>
      </c>
      <c r="I59" s="75">
        <f t="shared" si="10"/>
        <v>0.16707021791767551</v>
      </c>
      <c r="J59" s="75">
        <f t="shared" si="11"/>
        <v>0.2665441176871029</v>
      </c>
    </row>
    <row r="60" spans="1:17" x14ac:dyDescent="0.25">
      <c r="A60" s="77" t="s">
        <v>74</v>
      </c>
      <c r="B60" s="110">
        <v>16</v>
      </c>
      <c r="C60" s="78">
        <v>11420366666</v>
      </c>
      <c r="D60" s="78"/>
      <c r="E60" s="110"/>
      <c r="F60" s="110">
        <v>1</v>
      </c>
      <c r="G60" s="78"/>
      <c r="H60" s="78">
        <v>60706667</v>
      </c>
      <c r="I60" s="75">
        <f t="shared" si="10"/>
        <v>6.25E-2</v>
      </c>
      <c r="J60" s="75">
        <f t="shared" si="11"/>
        <v>5.3156495562206498E-3</v>
      </c>
    </row>
    <row r="61" spans="1:17" x14ac:dyDescent="0.25">
      <c r="A61" s="77" t="s">
        <v>71</v>
      </c>
      <c r="B61" s="110">
        <v>175.13666666666668</v>
      </c>
      <c r="C61" s="78">
        <v>63930603277</v>
      </c>
      <c r="D61" s="78"/>
      <c r="E61" s="110">
        <v>3</v>
      </c>
      <c r="F61" s="110">
        <v>59</v>
      </c>
      <c r="G61" s="78">
        <v>3705770658</v>
      </c>
      <c r="H61" s="78">
        <v>9027714808.7799988</v>
      </c>
      <c r="I61" s="75">
        <f t="shared" si="10"/>
        <v>0.33687977008431508</v>
      </c>
      <c r="J61" s="75">
        <f t="shared" si="11"/>
        <v>0.14121116251108262</v>
      </c>
    </row>
    <row r="62" spans="1:17" x14ac:dyDescent="0.25">
      <c r="A62" s="77" t="s">
        <v>91</v>
      </c>
      <c r="B62" s="110">
        <v>202.03</v>
      </c>
      <c r="C62" s="78">
        <v>294047994051</v>
      </c>
      <c r="D62" s="78"/>
      <c r="E62" s="110"/>
      <c r="F62" s="110">
        <v>13</v>
      </c>
      <c r="G62" s="78"/>
      <c r="H62" s="78">
        <v>427383333</v>
      </c>
      <c r="I62" s="75">
        <f t="shared" si="10"/>
        <v>6.434687917635995E-2</v>
      </c>
      <c r="J62" s="75">
        <f t="shared" si="11"/>
        <v>1.4534475379752946E-3</v>
      </c>
    </row>
    <row r="63" spans="1:17" x14ac:dyDescent="0.25">
      <c r="A63" s="77" t="s">
        <v>75</v>
      </c>
      <c r="B63" s="110">
        <v>23.5</v>
      </c>
      <c r="C63" s="78">
        <v>6055262954</v>
      </c>
      <c r="D63" s="78"/>
      <c r="E63" s="110">
        <v>1</v>
      </c>
      <c r="F63" s="110">
        <v>3</v>
      </c>
      <c r="G63" s="78">
        <v>467313000</v>
      </c>
      <c r="H63" s="78">
        <v>1090856526</v>
      </c>
      <c r="I63" s="75">
        <f t="shared" si="10"/>
        <v>0.1276595744680851</v>
      </c>
      <c r="J63" s="75">
        <f t="shared" si="11"/>
        <v>0.18015014942982771</v>
      </c>
    </row>
    <row r="64" spans="1:17" x14ac:dyDescent="0.25">
      <c r="A64" s="77" t="s">
        <v>76</v>
      </c>
      <c r="B64" s="110">
        <v>29</v>
      </c>
      <c r="C64" s="78">
        <v>2651265626</v>
      </c>
      <c r="D64" s="78"/>
      <c r="E64" s="110"/>
      <c r="F64" s="110">
        <v>3</v>
      </c>
      <c r="G64" s="78"/>
      <c r="H64" s="78">
        <v>868251910</v>
      </c>
      <c r="I64" s="75">
        <f t="shared" si="10"/>
        <v>0.10344827586206896</v>
      </c>
      <c r="J64" s="75">
        <f t="shared" si="11"/>
        <v>0.32748582468892162</v>
      </c>
    </row>
    <row r="65" spans="1:10" x14ac:dyDescent="0.25">
      <c r="A65" s="77" t="s">
        <v>77</v>
      </c>
      <c r="B65" s="110">
        <v>74.83</v>
      </c>
      <c r="C65" s="78">
        <v>16474482071</v>
      </c>
      <c r="D65" s="78"/>
      <c r="E65" s="110">
        <v>7</v>
      </c>
      <c r="F65" s="110">
        <v>22</v>
      </c>
      <c r="G65" s="78">
        <v>1296321246</v>
      </c>
      <c r="H65" s="78">
        <v>1378018565</v>
      </c>
      <c r="I65" s="75">
        <f t="shared" si="10"/>
        <v>0.29399973272751573</v>
      </c>
      <c r="J65" s="75">
        <f t="shared" si="11"/>
        <v>8.3645638088114677E-2</v>
      </c>
    </row>
    <row r="66" spans="1:10" x14ac:dyDescent="0.25">
      <c r="A66" s="77" t="s">
        <v>92</v>
      </c>
      <c r="B66" s="110">
        <v>147</v>
      </c>
      <c r="C66" s="78">
        <v>20679236608</v>
      </c>
      <c r="D66" s="78"/>
      <c r="E66" s="110"/>
      <c r="F66" s="110">
        <v>17</v>
      </c>
      <c r="G66" s="78"/>
      <c r="H66" s="78">
        <v>759579031</v>
      </c>
      <c r="I66" s="75">
        <f t="shared" si="10"/>
        <v>0.11564625850340136</v>
      </c>
      <c r="J66" s="75">
        <f t="shared" si="11"/>
        <v>3.673148314895474E-2</v>
      </c>
    </row>
    <row r="67" spans="1:10" x14ac:dyDescent="0.25">
      <c r="A67" s="109" t="s">
        <v>78</v>
      </c>
      <c r="B67" s="111">
        <v>1363.83</v>
      </c>
      <c r="C67" s="79">
        <v>522747134841</v>
      </c>
      <c r="D67" s="78"/>
      <c r="E67" s="111">
        <f>SUM(E52:E66)</f>
        <v>21</v>
      </c>
      <c r="F67" s="111">
        <f>SUM(F52:F66)</f>
        <v>259</v>
      </c>
      <c r="G67" s="79">
        <f>SUM(G52:G66)</f>
        <v>11932408608</v>
      </c>
      <c r="H67" s="79">
        <f>SUM(H52:H66)</f>
        <v>42627192404.779999</v>
      </c>
      <c r="I67" s="76">
        <f t="shared" si="10"/>
        <v>0.18990636662927199</v>
      </c>
      <c r="J67" s="76">
        <f t="shared" si="11"/>
        <v>8.1544573970253484E-2</v>
      </c>
    </row>
  </sheetData>
  <mergeCells count="9">
    <mergeCell ref="A50:A51"/>
    <mergeCell ref="B50:C50"/>
    <mergeCell ref="E50:J50"/>
    <mergeCell ref="B7:C7"/>
    <mergeCell ref="E7:J7"/>
    <mergeCell ref="A7:A8"/>
    <mergeCell ref="A28:A29"/>
    <mergeCell ref="B28:C28"/>
    <mergeCell ref="E28:J28"/>
  </mergeCells>
  <pageMargins left="0.7" right="0.7" top="0.75" bottom="0.75" header="0.3" footer="0.3"/>
  <pageSetup scale="46" orientation="portrait" r:id="rId1"/>
  <colBreaks count="1" manualBreakCount="1">
    <brk id="10"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Informe Trim 1</vt:lpstr>
      <vt:lpstr>Informe Trim 2</vt:lpstr>
      <vt:lpstr>Informe Trim 3</vt:lpstr>
      <vt:lpstr>Detalle</vt:lpstr>
      <vt:lpstr>Detalle!Área_de_impresión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Pedroza Mogollon</dc:creator>
  <cp:lastModifiedBy>MIGUEL ANGEL PEDROZA MOGOLLON</cp:lastModifiedBy>
  <cp:lastPrinted>2022-09-16T20:31:50Z</cp:lastPrinted>
  <dcterms:created xsi:type="dcterms:W3CDTF">2018-10-24T16:58:12Z</dcterms:created>
  <dcterms:modified xsi:type="dcterms:W3CDTF">2024-12-04T02:17:28Z</dcterms:modified>
</cp:coreProperties>
</file>