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minenergiacol.sharepoint.com/sites/OPGI-GRUPOGESTIONYSEGUIMIENTO-SIG/Shared Documents/TRANSPARENCIA/PROGRAMA TRANSPARENCIA Y ETICA PUBLICA/PROGRAMA TRANSPARENCIA 2024/Programa de transparencia seguimiento tercer cuatrimestre/"/>
    </mc:Choice>
  </mc:AlternateContent>
  <xr:revisionPtr revIDLastSave="0" documentId="8_{739D8915-8CBF-4C31-941F-DBABCD4507C3}" xr6:coauthVersionLast="47" xr6:coauthVersionMax="47" xr10:uidLastSave="{00000000-0000-0000-0000-000000000000}"/>
  <bookViews>
    <workbookView xWindow="-120" yWindow="-120" windowWidth="20730" windowHeight="11040" tabRatio="774" firstSheet="1" xr2:uid="{58AF559D-AE1E-4AEF-9657-F6383FAA241A}"/>
  </bookViews>
  <sheets>
    <sheet name="Cuadro resumen" sheetId="5" r:id="rId1"/>
    <sheet name="GESTION DE RIESGOS" sheetId="1" r:id="rId2"/>
    <sheet name="REDES Y ARTICULACIÓN" sheetId="2" r:id="rId3"/>
    <sheet name="Hoja2" sheetId="7" state="hidden" r:id="rId4"/>
    <sheet name="Control de cambios" sheetId="8" state="hidden" r:id="rId5"/>
    <sheet name="CULTURA DE LEGALIDAD Y ESTA" sheetId="6" r:id="rId6"/>
    <sheet name="ADICIONALES" sheetId="4" r:id="rId7"/>
  </sheets>
  <definedNames>
    <definedName name="_xlnm._FilterDatabase" localSheetId="6" hidden="1">ADICIONALES!$B$5:$U$5</definedName>
    <definedName name="_xlnm._FilterDatabase" localSheetId="2" hidden="1">'REDES Y ARTICULACIÓN'!$B$1:$U$9</definedName>
    <definedName name="_xlnm._FilterDatabase" localSheetId="5" hidden="1">'CULTURA DE LEGALIDAD Y ESTA'!$S$4:$U$5</definedName>
    <definedName name="_xlnm._FilterDatabase" localSheetId="1" hidden="1">'GESTION DE RIESGOS'!$B$5:$V$5</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M19" i="1"/>
  <c r="M16" i="1"/>
  <c r="M10" i="1"/>
  <c r="M17" i="1"/>
  <c r="M7" i="1"/>
  <c r="M8" i="1"/>
  <c r="M9" i="1"/>
  <c r="M11" i="1"/>
  <c r="M12" i="1"/>
  <c r="M13" i="1"/>
  <c r="M14" i="1"/>
  <c r="M15" i="1"/>
  <c r="M18" i="1"/>
  <c r="M20" i="1"/>
  <c r="M22" i="1"/>
  <c r="M23" i="1"/>
  <c r="M24" i="1"/>
  <c r="M25" i="1"/>
  <c r="M7" i="4"/>
  <c r="M8" i="4"/>
  <c r="M9" i="4"/>
  <c r="M10" i="4"/>
  <c r="M11" i="4"/>
  <c r="M12" i="4"/>
  <c r="M6" i="4"/>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6" i="6"/>
  <c r="M7" i="2"/>
  <c r="M8" i="2"/>
  <c r="M6" i="2"/>
  <c r="M6" i="1"/>
  <c r="E7" i="5"/>
  <c r="E8" i="5"/>
  <c r="E9" i="5"/>
  <c r="E6" i="5"/>
  <c r="H32" i="1"/>
  <c r="F9" i="5"/>
  <c r="N23" i="6"/>
  <c r="N24" i="6"/>
  <c r="N25" i="6"/>
  <c r="N26" i="6"/>
  <c r="N27" i="6"/>
  <c r="F7" i="5"/>
  <c r="N7" i="4"/>
  <c r="G10" i="5"/>
  <c r="F8" i="5" l="1"/>
  <c r="E10" i="5"/>
  <c r="F6" i="5"/>
  <c r="D10" i="5"/>
  <c r="N7" i="6"/>
  <c r="N8" i="6"/>
  <c r="N9" i="6"/>
  <c r="N10" i="6"/>
  <c r="N11" i="6"/>
  <c r="N12" i="6"/>
  <c r="N13" i="6"/>
  <c r="N14" i="6"/>
  <c r="N15" i="6"/>
  <c r="N16" i="6"/>
  <c r="N17" i="6"/>
  <c r="N18" i="6"/>
  <c r="N19" i="6"/>
  <c r="N20" i="6"/>
  <c r="N21" i="6"/>
  <c r="N22" i="6"/>
  <c r="N29" i="6"/>
  <c r="N30" i="6"/>
  <c r="N31" i="6"/>
  <c r="N32" i="6"/>
  <c r="N33" i="6"/>
  <c r="N34" i="6"/>
  <c r="N35" i="6"/>
  <c r="N36" i="6"/>
  <c r="N37" i="6"/>
  <c r="N38" i="6"/>
  <c r="N39" i="6"/>
  <c r="N6" i="6"/>
  <c r="N7" i="1"/>
  <c r="N8" i="1"/>
  <c r="N9" i="1"/>
  <c r="N10" i="1"/>
  <c r="N11" i="1"/>
  <c r="N12" i="1"/>
  <c r="N13" i="1"/>
  <c r="N15" i="1"/>
  <c r="N16" i="1"/>
  <c r="N17" i="1"/>
  <c r="N19" i="1"/>
  <c r="N20" i="1"/>
  <c r="N21" i="1"/>
  <c r="N22" i="1"/>
  <c r="N23" i="1"/>
  <c r="N24" i="1"/>
  <c r="N25" i="1"/>
  <c r="N6" i="1"/>
  <c r="N28" i="6"/>
  <c r="H9" i="5"/>
  <c r="N12" i="4"/>
  <c r="N11" i="4"/>
  <c r="N10" i="4"/>
  <c r="N9" i="4"/>
  <c r="N8" i="4"/>
  <c r="N6" i="4"/>
  <c r="N8" i="2"/>
  <c r="N7" i="2"/>
  <c r="N6" i="2"/>
  <c r="F10" i="5" l="1"/>
  <c r="H6" i="5"/>
  <c r="H8" i="5"/>
  <c r="H7" i="5"/>
  <c r="C10" i="5"/>
  <c r="H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Villalba Diaz</author>
  </authors>
  <commentList>
    <comment ref="D4" authorId="0" shapeId="0" xr:uid="{E7F8B2D4-CD87-4127-8DEA-FAFCF30E1C95}">
      <text>
        <r>
          <rPr>
            <b/>
            <sz val="9"/>
            <color indexed="81"/>
            <rFont val="Tahoma"/>
            <family val="2"/>
          </rPr>
          <t>Stephanie Villalba Diaz:</t>
        </r>
        <r>
          <rPr>
            <sz val="9"/>
            <color indexed="81"/>
            <rFont val="Tahoma"/>
            <family val="2"/>
          </rPr>
          <t xml:space="preserve">
AVANCE ACUMULADO EJECUTADO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Villalba Diaz</author>
  </authors>
  <commentList>
    <comment ref="K6" authorId="0" shapeId="0" xr:uid="{260476F6-8F8C-4A17-9F71-F00106C8EA21}">
      <text>
        <r>
          <rPr>
            <b/>
            <sz val="9"/>
            <color indexed="81"/>
            <rFont val="Tahoma"/>
            <family val="2"/>
          </rPr>
          <t>Verificar responsable (Grupo de comunicaciones)</t>
        </r>
      </text>
    </comment>
    <comment ref="I9" authorId="0" shapeId="0" xr:uid="{73061AEA-1B63-4C3C-A1DE-CB9254AD2E03}">
      <text>
        <r>
          <rPr>
            <b/>
            <sz val="9"/>
            <color indexed="81"/>
            <rFont val="Tahoma"/>
            <family val="2"/>
          </rPr>
          <t>Revisar ya que son más instrumentos, dar claridad el alcance</t>
        </r>
        <r>
          <rPr>
            <sz val="9"/>
            <color indexed="81"/>
            <rFont val="Tahoma"/>
            <family val="2"/>
          </rPr>
          <t xml:space="preserve">
</t>
        </r>
      </text>
    </comment>
    <comment ref="E17" authorId="0" shapeId="0" xr:uid="{00C6D52C-F165-433E-B573-F4CAB20543B5}">
      <text>
        <r>
          <rPr>
            <b/>
            <sz val="9"/>
            <color indexed="81"/>
            <rFont val="Tahoma"/>
            <family val="2"/>
          </rPr>
          <t>Revisar para agrupar actividades</t>
        </r>
      </text>
    </comment>
  </commentList>
</comments>
</file>

<file path=xl/sharedStrings.xml><?xml version="1.0" encoding="utf-8"?>
<sst xmlns="http://schemas.openxmlformats.org/spreadsheetml/2006/main" count="661" uniqueCount="467">
  <si>
    <r>
      <rPr>
        <b/>
        <sz val="18"/>
        <color theme="1"/>
        <rFont val="Calibri"/>
        <family val="2"/>
        <scheme val="minor"/>
      </rPr>
      <t>Cuadro resumen</t>
    </r>
    <r>
      <rPr>
        <b/>
        <sz val="11"/>
        <color theme="1"/>
        <rFont val="Calibri"/>
        <family val="2"/>
        <scheme val="minor"/>
      </rPr>
      <t xml:space="preserve">
Ministerio de Minas y Energía </t>
    </r>
  </si>
  <si>
    <t>Componente</t>
  </si>
  <si>
    <t>Actividades Planeadas</t>
  </si>
  <si>
    <t>Actividades en ejecución y ejecutadas</t>
  </si>
  <si>
    <t>Cumplimiento</t>
  </si>
  <si>
    <t>Porcentaje ejecutado</t>
  </si>
  <si>
    <t>Ponderación</t>
  </si>
  <si>
    <t>PONDERACIÓN TOTAL</t>
  </si>
  <si>
    <t>1. Gestión de riesgos</t>
  </si>
  <si>
    <t>2. Redes y articulación</t>
  </si>
  <si>
    <t>3. Cultura de la legalidad y estado abierto</t>
  </si>
  <si>
    <t>4. Adicionales</t>
  </si>
  <si>
    <t>TOTAL</t>
  </si>
  <si>
    <t>De acuerdo con el Decreto 1122 de 2024 del 30 de agosto 2024, que reglamenta el articulo 31 de la ley 2195 del 2022, se actualiza versión 2 del Programa de Transparencia y Ética Pública -PTEP-2024, integrando los componentes sugeridos en la normatividad.</t>
  </si>
  <si>
    <t>Ministerio de Minas y Energía
Oficina de Planeación y Gestión Internacional - Grupo de Gestión y Desempeño</t>
  </si>
  <si>
    <t>Componente 1:  Gestión del riesgo</t>
  </si>
  <si>
    <t>Formulación</t>
  </si>
  <si>
    <t>AVANCE ACUMULADO EJECUTADO</t>
  </si>
  <si>
    <t>PORCENTAJE DE AVANCE
 EJECUTADO</t>
  </si>
  <si>
    <t>CUATRIMESTRE</t>
  </si>
  <si>
    <t>FECHA FINAL</t>
  </si>
  <si>
    <t>Avance Cuantitativo 3er corte</t>
  </si>
  <si>
    <t>Avance Cualitativo 3er corte</t>
  </si>
  <si>
    <t>Evidencia 3er corte (link de la carpeta compartida)</t>
  </si>
  <si>
    <t>Ponderación del componente</t>
  </si>
  <si>
    <t>Subcomponente</t>
  </si>
  <si>
    <t xml:space="preserve">Objetivo
</t>
  </si>
  <si>
    <t>Número de la actividad</t>
  </si>
  <si>
    <t xml:space="preserve">Actividades
</t>
  </si>
  <si>
    <t>Ponderación de la actividad</t>
  </si>
  <si>
    <t xml:space="preserve">Meta
</t>
  </si>
  <si>
    <t>Formula Indicador</t>
  </si>
  <si>
    <t>Dependencia Responsable</t>
  </si>
  <si>
    <t>Dependencia
Coequipera</t>
  </si>
  <si>
    <t>1ER</t>
  </si>
  <si>
    <t>2DO</t>
  </si>
  <si>
    <t>3RO</t>
  </si>
  <si>
    <t>GESTIÓN DEL RIESGO</t>
  </si>
  <si>
    <t>1.1 RIESGO PARA LA INTEGRIDAD</t>
  </si>
  <si>
    <t>Actualizar la política de gestión de riesgos de la entidad con base en las necesidades de aseguramiento identificadas</t>
  </si>
  <si>
    <t>1.1.1</t>
  </si>
  <si>
    <t>Actualizar los procedimientos asociados a ocho (8) trámites vigentes, en el sentido de incluir los puntos críticos y de control, a fin de asegurar una mayor prevención de riesgos de corrupción.</t>
  </si>
  <si>
    <t>100% de los procedimiento oficina de Control Interno - OCIados a los trámites de la entidad actualizados</t>
  </si>
  <si>
    <t xml:space="preserve">Oficina de Planeación y Gestión Internacional
</t>
  </si>
  <si>
    <t>Secretaría General
Dependencias Misionales con ejecución de trámites</t>
  </si>
  <si>
    <t>Con corte a 26 de diciembre de 2024, se actualizaron 3 procedimientos de los 8 propuestos. Sin embargo, de los 5 procedimientos restantes 4 cuentan con puntos de control establecidos y el pendiente se encuentra en proceso de actualización normativa por lo que deberá ser documentado una vez entre en vigencia la nueva regulación.</t>
  </si>
  <si>
    <t>https://minenergiacol-my.sharepoint.com/:x:/r/personal/ajpena_minenergia_gov_co/_layouts/15/Doc.aspx?sourcedoc=%7B2E6BEB7B-5EBB-4879-91C2-346CAEE2FF8A%7D&amp;file=Listado%20maestro%20de%20documentos.xlsx&amp;action=default&amp;mobileredirect=true</t>
  </si>
  <si>
    <t>1.1.2</t>
  </si>
  <si>
    <t>Actualizar la política de gestión de riesgos y oportunidades del MME</t>
  </si>
  <si>
    <t>1 Manual de gestión de riesgos y oportunidades actualizado</t>
  </si>
  <si>
    <t>Oficina de Planeación y Gestión Internacional</t>
  </si>
  <si>
    <t>En el último Comité de Coordinación de Control Interno se aprobó la nueva política de riesgos y se agregó el riesgo ambiental</t>
  </si>
  <si>
    <t>https://minenergiacol-my.sharepoint.com/:f:/g/personal/ajpena_minenergia_gov_co/Es2jzTpErARAmkDVAI4kThwBUf0-kTCbs57yKzyGY3TXBw?e=7pAec8</t>
  </si>
  <si>
    <t>Implementar el esquema de líneas de defensa en la entidad</t>
  </si>
  <si>
    <t>1.1.3</t>
  </si>
  <si>
    <t>Realizar mesas de trabajo con las segundas líneas de defensas para identificar puntos clave de éxito</t>
  </si>
  <si>
    <t>Número de mesas de trabajo ejecutadas/ número de mesas de trabajo programadas</t>
  </si>
  <si>
    <t>Todo el Ministerio</t>
  </si>
  <si>
    <t xml:space="preserve">Se realizaron mesas de trabajo con procesos priorizados para la elaboración de mapas de aseguramiento con los procesos: Gestión de Relacionamiento con los grupos de valor, direccionamiento estratégico, mejoramiento
</t>
  </si>
  <si>
    <t>https://minenergiacol-my.sharepoint.com/:x:/g/personal/vymonroy_minenergia_gov_co/EXWzJMCtM_hItVg-qXFX-HwBU61hYUufktqIknCocVBeRg?e=PWkonp</t>
  </si>
  <si>
    <t>1.1.4</t>
  </si>
  <si>
    <t>Elaborar mapa de aseguramiento a ejecutar</t>
  </si>
  <si>
    <t>1 mapa de aseguramiento aprobado en Comité de Coordinación de control interno</t>
  </si>
  <si>
    <t xml:space="preserve">Oficina de Planeación y Gestión Internacional </t>
  </si>
  <si>
    <t>Se elaboró proyección de mapa de aseguramiento con las segundas líneas de defensas, de acuerdo con lo que se había aprobado anteriormente en comité</t>
  </si>
  <si>
    <t>https://minenergiacol-my.sharepoint.com/:f:/g/personal/ajpena_minenergia_gov_co/Eo9L9dmFiSVDhoR37QmvcXQBDG6nubY3XqB6tWJ9FrxnkQ?e=DBOUZd</t>
  </si>
  <si>
    <t>1.1.5</t>
  </si>
  <si>
    <t>Aprobar en Comité de Coordinación de Control Interno el Mapa de Aseguramiento</t>
  </si>
  <si>
    <t>Oficina de Control Interno - OCI</t>
  </si>
  <si>
    <t>Posterior a la revisión de los procedimientos al interior de cada una de las áreas, se proyectó una versión incial del Mapa de Aseguramiento y se remitió a la OCI para validación y presentación en próximo comité</t>
  </si>
  <si>
    <t>Realizar administración, seguimiento y monitoreo a la gestión de aseguramiento de la entidad</t>
  </si>
  <si>
    <t>1.1.6</t>
  </si>
  <si>
    <t>Realizar la consolidación del nuevo mapa de riesgos de la entidad en el marco del nuevo mapa de procesos</t>
  </si>
  <si>
    <t>1 mapa de riesgos publicado</t>
  </si>
  <si>
    <t>N/A</t>
  </si>
  <si>
    <t>1.1.7</t>
  </si>
  <si>
    <t>Identificar riesgos fiscales en concordancia con las recomendaciones del DAFP</t>
  </si>
  <si>
    <t xml:space="preserve">Se identificaron 2 riesgos fiscales en la matriz del Ministerio en el proceso energía e hidrocarburos </t>
  </si>
  <si>
    <t>https://minenergiacol-my.sharepoint.com/:x:/g/personal/ajpena_minenergia_gov_co/Eftn3mbWKrxBhqMllIDkCpQBfQxPGrlMF1o--BEmbJTs3A?e=UoK6m8</t>
  </si>
  <si>
    <t>1.1.8</t>
  </si>
  <si>
    <t>Realizar seguimiento desde la primera y segunda línea de defensa a los riesgos identificados en la entidad y al mapa de aseguramiento</t>
  </si>
  <si>
    <t>3 mapas de riesgos con seguimiento desde la primera y segunda línea publicados</t>
  </si>
  <si>
    <t>Oficina de Planeación y Gestión Internacional 
Procesos del Ministerio</t>
  </si>
  <si>
    <t xml:space="preserve">Se realizó el último seguimiento trimestral a los riesgos de gestión, seguridad y privacidad, fiscales y mensual a los riesgos de corrupción </t>
  </si>
  <si>
    <t>https://minenergiacol-my.sharepoint.com/:f:/g/personal/ajpena_minenergia_gov_co/EtxFTbFgRXNHoGopyTHNn1MBtCsw5rfEg4IjURnlDqDefQ?e=cClIKq</t>
  </si>
  <si>
    <t>1.1.9</t>
  </si>
  <si>
    <t>Realizar evaluación a la gestión de riesgos desde la tercera línea de defensa</t>
  </si>
  <si>
    <t>3 Informes de seguimiento a la gestión de riesgos desde la tercera línea de defensa publicados</t>
  </si>
  <si>
    <t>Se realizó seguimiento a los riesgos como tercera línea de defensa, con corte 30 de septiembre de 2024, el cual se encuentra publicado en la página web del Ministerio de Minas y Energía</t>
  </si>
  <si>
    <t>https://www.minenergia.gov.co/documents/12749/OCI-Inf.2024-081_Auditoria_Sistema_Adm_Riesgos_OCT-_2024_Final.pdf</t>
  </si>
  <si>
    <t>1.1.10</t>
  </si>
  <si>
    <t>Presentar en Comité Institucional de Gestión y Desempeño el avance que presenta la gestión de riesgos</t>
  </si>
  <si>
    <t>2 informes de gestión de riesgos presentados en Comité Institucional e Gestión y Desempeño</t>
  </si>
  <si>
    <t xml:space="preserve">En la segunda sesión del Comité institucional de Coordinación de Control Interno, realizada el 26 de noviembre de 2024, se presentaron los resultados del seguimiento a la gestón de riesgos, con corte septiembre de 2024 </t>
  </si>
  <si>
    <t>https://www.minenergia.gov.co/documents/12917/Acta_No.3_Comite__de_Coordinaci%C3%B2n_del_Sistema_de_Control_Interno_26112024_1.pdf</t>
  </si>
  <si>
    <t>Promover decisiones oportunas en las actuaciones disciplinarias del MME.</t>
  </si>
  <si>
    <t>1.1.11</t>
  </si>
  <si>
    <t>Realizar sesiones internas de seguimiento a la gestión disciplnaria en la OCDI</t>
  </si>
  <si>
    <t>Cantidad de sesiones realizadas/11</t>
  </si>
  <si>
    <t>Oficina de Control Disciplinario Interno</t>
  </si>
  <si>
    <t>Se realizaron las constancias de gestión disciplinaria de los meses septiembre a diciembre de 2024. Se comparte carpeta con constancias de todo el año</t>
  </si>
  <si>
    <t>Oficina de Control Interno Disciplinario - Sesiones de instancia de evaluación - Todos los documentos</t>
  </si>
  <si>
    <t>Prevenir la comisión de conductas disciplinarias en el Ministerio de Minas y Energía</t>
  </si>
  <si>
    <t>1.1.12</t>
  </si>
  <si>
    <t xml:space="preserve">Realizar actividades de prevención de conductas disciplinarias </t>
  </si>
  <si>
    <t>Cantidad de actividades de prevención realizadas /6</t>
  </si>
  <si>
    <t>N.A.</t>
  </si>
  <si>
    <t>31/08/2024</t>
  </si>
  <si>
    <t>No aplica, pues se había cumplido con la actividad desde el segundo cuatrimestre</t>
  </si>
  <si>
    <t>1.2 CANALES DE DENUNCIA</t>
  </si>
  <si>
    <t>Implementar ajustes a la operación del Buzón de transparencia e integridad</t>
  </si>
  <si>
    <t>1.2.1</t>
  </si>
  <si>
    <t>Implementación del desarrollo técnológico del Buzón de transparencia e integridad</t>
  </si>
  <si>
    <t>Buzón de transparencia e integridad implementado</t>
  </si>
  <si>
    <t>Secretaría General</t>
  </si>
  <si>
    <t>Grupo TIC</t>
  </si>
  <si>
    <t xml:space="preserve">Se adelanto el proceso de implementacion el Buzon de Integridad y Transparencia, el cual actualmente cuenta con su operacion en las entidades del sector minero energetico </t>
  </si>
  <si>
    <t>1.2.1
https://transparencia.minenergia.gov.co/</t>
  </si>
  <si>
    <t>1.2.2</t>
  </si>
  <si>
    <t>Revisar, ajustar y formalizar el procedimiento del canal de denuncias del MME.</t>
  </si>
  <si>
    <t>Documento con el procedimiento actualizado</t>
  </si>
  <si>
    <t xml:space="preserve">Se realizaron mesas de trabajo y aportes necesarios para el procedimiento de atención de PQRSD, dentro del cual quedaron incluidas las denuncias atendidas por la Oficina. </t>
  </si>
  <si>
    <t>T-RE-P-01 PROCEDIMIENTO PARA ATENCIÓN Y CONTROL DE PETICIONES, QUEJAS, RECLAMOS, SUGERENCIAS Y DENUNCIAS – PQRSD.pdf</t>
  </si>
  <si>
    <t>Realizar la divulgación del buzón de transparencia e integridad a través los espacios sectoriales y de diálogo ciudadano</t>
  </si>
  <si>
    <t>1.2.3</t>
  </si>
  <si>
    <t>Realizar la difusión del buzón de transparencia e integridad a través de los espacios de diálogo ciudadano generados</t>
  </si>
  <si>
    <t xml:space="preserve">Cantidad de difusiones realizadas </t>
  </si>
  <si>
    <t>Grupo de Relacionamiento con el Ciudadano y Gestión de la Información</t>
  </si>
  <si>
    <t> </t>
  </si>
  <si>
    <t>Meta ejecutada al 100% en el cuatrimestre anterior.</t>
  </si>
  <si>
    <t>Realizar seguimiento a las denuncias recibidas en el Buzón de Transparencia e Integridad</t>
  </si>
  <si>
    <t>1.2.4</t>
  </si>
  <si>
    <t>Realizar la publicación de informes de gestión: Denuncias recibidas y trámites correspondientes.</t>
  </si>
  <si>
    <t>Cantidad de informes publicados / 2</t>
  </si>
  <si>
    <t>Grupo de comunicación y prensa</t>
  </si>
  <si>
    <t xml:space="preserve">Se realiza informe de gestión de la OCDI respecto la atención de denuncias. </t>
  </si>
  <si>
    <t xml:space="preserve">1.3 RIESGOS DE LAVADO DE ACTIVOS Y FINANCIACIÓN DEL TERRORISMO - LAFT </t>
  </si>
  <si>
    <t>Identificación de riesgos LAFT en el MME</t>
  </si>
  <si>
    <t>1.3.1</t>
  </si>
  <si>
    <t>Realizar diagnóstico sobre riesgos  asociados a lavado de activos y financiación del terrorismo</t>
  </si>
  <si>
    <t>(Número de diagnósticos realizados/ Número de diagnósticos programados)</t>
  </si>
  <si>
    <t xml:space="preserve">Se realizó el Diagnóstico a partir de información enviada por el Viceministerio de Minas, capacitación realizada por la Subdirección de Talento Humano y la expedición del Decreto que reglamenta la Ley 2195 de 2022 </t>
  </si>
  <si>
    <t>https://minenergiacol-my.sharepoint.com/:f:/g/personal/vymonroy_minenergia_gov_co/En8ggyVZkuJLmwFKGLn3nI4Br90YQIZ_LJ2t1coaU-r7bg?e=XAUpJw</t>
  </si>
  <si>
    <t>1.4 DEBIDA DILIGENCIA</t>
  </si>
  <si>
    <t>Implementar prácticas de debida diligencia en la gestión contractual de la entidad.</t>
  </si>
  <si>
    <t>1.4.1</t>
  </si>
  <si>
    <t>Establecer que es la debida diligencia, objetivo y alcance en el Ministerio de Minas y Energía</t>
  </si>
  <si>
    <t>Lineamiento de debida dilignencia</t>
  </si>
  <si>
    <t>Secretaria General</t>
  </si>
  <si>
    <t>OPGI</t>
  </si>
  <si>
    <t>15/012/2024</t>
  </si>
  <si>
    <t xml:space="preserve">Se adelanto el documento de lineamientos de debida diligencia los cuales seran acogidos mediante circular para todo el sector. </t>
  </si>
  <si>
    <t>1.4.2</t>
  </si>
  <si>
    <t xml:space="preserve">Elaborar un diagnóstico donde se identifiquen las prácticas de debida diligencia en la gestión contractual de la entidad, a partir de la normatividad requerida.  </t>
  </si>
  <si>
    <t>Cantidad de diagnósticos elaborados</t>
  </si>
  <si>
    <t>Subdirección Administrativa y Financiera-Grupo Contractual</t>
  </si>
  <si>
    <t>Con el propósito de identificar el nivel de conocimiento que tiene el Ministerio de Minas y Energía sobre las acciones relacionadas con el Programa de Transparencia y Ética Pública, se emitió el memorando 3-2024-020168 el día 2 de julio de 2024. En dicho memorando, se solicitó a las diferentes áreas del Ministerio que informaran sobre las acciones que han venido adelantando en sus respectivas dependencias, orientadas a la debida diligencia en el desarrollo de sus componentes misionales</t>
  </si>
  <si>
    <t>https://minenergiacol.sharepoint.com/:f:/r/sites/OPGI-GRUPOGESTIONYSEGUIMIENTO-SIG/Shared%20Documents/TRANSPARENCIA/PROGRAMA%20TRANSPARENCIA%20Y%20ETICA%20PUBLICA/PROGRAMA%20TRANSPARENCIA%202024/Programa%20de%20transparencia%20seguimiento%20tercer%20cuatrimestre/Componente%201%20GESTI%C3%93N%20DEL%20RIESGO/1.4.2?csf=1&amp;web=1&amp;e=V25Aln</t>
  </si>
  <si>
    <t>1.4.3</t>
  </si>
  <si>
    <t>Establecer un plan de trabajo para la implementación de la debida diligencia, de la que trata la Ley 2195 de 2022 en la gestión contractual de la entidad.</t>
  </si>
  <si>
    <t>% de avance de prácticas implementadas de acuerdo con el plan de trabajo definido</t>
  </si>
  <si>
    <t>La Subdirección Administrativa a través del Grupo de Gestión Contractual, durante la vigencia 2024 adelantó diferentes acciones en aras de garantizar la debida diligencia en las etapas precontractual, contractual y postcontractual, dirigidas a establecer lineamientos, guías, comunicar, orientar y capacitar a las diferentes áreas y servidores que desempeñan el rol de supervisores en la estructuración y ejecución de contratos</t>
  </si>
  <si>
    <t>https://minenergiacol-my.sharepoint.com/personal/ambermudez_minenergia_gov_co/_layouts/15/onedrive.aspx?id=%2Fpersonal%2Fambermudez%5Fminenergia%5Fgov%5Fco%2FDocuments%2FEVIDENCIAS%20DEBIDA%20DILIGENCIA&amp;ga=1</t>
  </si>
  <si>
    <t>Componente 2: REDES Y ARTICULACIÓN</t>
  </si>
  <si>
    <t>Dependencia
o entidad Coequipera</t>
  </si>
  <si>
    <t>REDES Y ARTICULACIÓN</t>
  </si>
  <si>
    <t>REDES EXTERNAS</t>
  </si>
  <si>
    <t>Conectar, dialogar y concertar la gestión del conocimiento requerida para la Transición Energética Justa - TEJ en Colombia, mediante una plataforma permanente de gobernanza entre el gobierno y los diferentes actores que permita una plataforma que trabaje por la transparencia del sector.</t>
  </si>
  <si>
    <t>2.1</t>
  </si>
  <si>
    <t>Realizar la formulación de la propuesta, socialización y retroalimentación con posibles miembros de la Red Nacional de Conocimiento para la transicion energetica justa</t>
  </si>
  <si>
    <t>Documento de propuesta retroalimentado</t>
  </si>
  <si>
    <t>Ministerio de Minas y Energía y entidades adscritas</t>
  </si>
  <si>
    <t>Se elaboró documento de propuesta de reglamento interno para la RedTEJ, el cuál se pone a disposición del consejo temporal como base para su definición.</t>
  </si>
  <si>
    <t>1. PROPUESTA DE REGLAMENTO INTERNO CONSEJO (Borrador).pdf</t>
  </si>
  <si>
    <t>2.2</t>
  </si>
  <si>
    <t>Concertar el Pacto por la planeación minero-energética para la TEJ, entre el MME, la UPME y los miembros de la Academia de la Red TEJ</t>
  </si>
  <si>
    <t>Documento Pacto por la planeación minero-energética para la TEJ concertado</t>
  </si>
  <si>
    <t>UPME</t>
  </si>
  <si>
    <t>Se elaboró conjuntamente con la UPME y se aprobó por parte del despacho del ministro, la versión final del pacto por la TEJ intensiva en conocimiento</t>
  </si>
  <si>
    <t>2. Pacto por una Transición Energética Justa.pdf</t>
  </si>
  <si>
    <t>2.3</t>
  </si>
  <si>
    <t>Formular de manera concertada un plan de trabajo para la Gestión del Conocimiento para la TEJ</t>
  </si>
  <si>
    <t>plan de trabajo formulado</t>
  </si>
  <si>
    <t>Se ha venido desarrollando un plan de trabajo acorde con los diferentes momentos de la Red</t>
  </si>
  <si>
    <t>3. Plan de Trabajo - RedTEJ.xlsx</t>
  </si>
  <si>
    <t xml:space="preserve">
</t>
  </si>
  <si>
    <r>
      <t> </t>
    </r>
    <r>
      <rPr>
        <b/>
        <sz val="11"/>
        <color rgb="FF000000"/>
        <rFont val="Calibri"/>
        <family val="2"/>
        <scheme val="minor"/>
      </rPr>
      <t>Nombre</t>
    </r>
  </si>
  <si>
    <t>Área</t>
  </si>
  <si>
    <t>Componente al que pertenece</t>
  </si>
  <si>
    <t>Angelica María Bermúdez</t>
  </si>
  <si>
    <t>GGC</t>
  </si>
  <si>
    <t>Gestión de riesgos</t>
  </si>
  <si>
    <t>Grupo de Gestión Contractual</t>
  </si>
  <si>
    <t>Edwin González</t>
  </si>
  <si>
    <t>Silvia Milena Viasus Edwin González</t>
  </si>
  <si>
    <t>Silvia Milena Viasus</t>
  </si>
  <si>
    <t>Martha Jaime, Leidy Cuca y Jose Buelvas</t>
  </si>
  <si>
    <t>Grupo de Relacionamiento con el Ciudadano y Gestión de la Información:</t>
  </si>
  <si>
    <t>Cultura de la legalidad y estado abierto</t>
  </si>
  <si>
    <t>Adicionales</t>
  </si>
  <si>
    <t>Leydi Cuca</t>
  </si>
  <si>
    <t>Temas de:</t>
  </si>
  <si>
    <t>José Buelvas</t>
  </si>
  <si>
    <t>Gestión documental</t>
  </si>
  <si>
    <t>Gestión documental, Participación ciudadana, rendición de cuentas, Canales de información, Lenguaje claro y Tramites</t>
  </si>
  <si>
    <t>participación ciudadana</t>
  </si>
  <si>
    <t>Luisa Hurtado, Sandra Rodriguez Ramirez, Julian Aguilar, Ivonne Ruiz</t>
  </si>
  <si>
    <t>Subdirección de Talento Humano:</t>
  </si>
  <si>
    <t>rendición de cuentas</t>
  </si>
  <si>
    <t>Tema:</t>
  </si>
  <si>
    <t>Canales de información</t>
  </si>
  <si>
    <t>Plan de integridad/cultura de legalidad y solaris</t>
  </si>
  <si>
    <t>Tramites</t>
  </si>
  <si>
    <t>Yesenia Quevedo</t>
  </si>
  <si>
    <t>Oficina de Planeación y Gestión Internacional.</t>
  </si>
  <si>
    <t>Martha Jaime</t>
  </si>
  <si>
    <t>Lenguaje claro</t>
  </si>
  <si>
    <t>Tema:  SUIT</t>
  </si>
  <si>
    <t>Luisa Hurtado</t>
  </si>
  <si>
    <t>Subdirección de Talento Humano</t>
  </si>
  <si>
    <t>Sebastian Giraldo</t>
  </si>
  <si>
    <t>Redes y articulación</t>
  </si>
  <si>
    <t>Plan de integridad/cultura de legalidad</t>
  </si>
  <si>
    <t>Tema: EITI y TEJ</t>
  </si>
  <si>
    <t>Solaris</t>
  </si>
  <si>
    <t>Adriana Vargas</t>
  </si>
  <si>
    <t>SUIT</t>
  </si>
  <si>
    <t>Tema: Gestión del conocimiento</t>
  </si>
  <si>
    <t>Lorena Roa</t>
  </si>
  <si>
    <t>EITI y TEJ</t>
  </si>
  <si>
    <t>Gestión del conocimiento</t>
  </si>
  <si>
    <t>Tema: Sistema de Gobierno Abierto-SGdA</t>
  </si>
  <si>
    <t>SdGA</t>
  </si>
  <si>
    <r>
      <rPr>
        <b/>
        <sz val="18"/>
        <color theme="1"/>
        <rFont val="Calibri"/>
        <family val="2"/>
        <scheme val="minor"/>
      </rPr>
      <t>Control de cambios</t>
    </r>
    <r>
      <rPr>
        <b/>
        <sz val="11"/>
        <color theme="1"/>
        <rFont val="Calibri"/>
        <family val="2"/>
        <scheme val="minor"/>
      </rPr>
      <t xml:space="preserve">
Ministerio de Minas y Energía </t>
    </r>
  </si>
  <si>
    <t>Cambio número</t>
  </si>
  <si>
    <t>Descripción del cambio</t>
  </si>
  <si>
    <t>Realizado por:</t>
  </si>
  <si>
    <t>Fecha</t>
  </si>
  <si>
    <t>Generación de archivo</t>
  </si>
  <si>
    <t>Oficina de Planeacion y Gestión Internacional</t>
  </si>
  <si>
    <t>Actualización Decreto 1122 de 2024 del 30 de agosto 2024, que reglamenta el articulo 31 de la ley 2195 del 2022, se actualiza versión 2 del Programa de Transparencia y Ética Pública -PTEP-2024, integrando los componentes sugeridos en la normatividad.</t>
  </si>
  <si>
    <t>Componente 3: CULTURA DE LA LEGALIDAD Y ESTADO ABIERTO</t>
  </si>
  <si>
    <t>CULTURA DE LA LEGALIDAD Y ESTADO ABIERTO</t>
  </si>
  <si>
    <t>8.33%</t>
  </si>
  <si>
    <t>3.1 ACCESO A LA INFORMACIÓN PUBLICA Y TRANSPARENCIA</t>
  </si>
  <si>
    <t>Fortalecimiento del procedimiento de publicación de información de portal web que garantice acceso de información según estándares MinTic</t>
  </si>
  <si>
    <t>3.1.1</t>
  </si>
  <si>
    <t>Realizar monitoreo del acceso a los contenidos publicados en la página web del MME</t>
  </si>
  <si>
    <t>Informe cuatrimestral del monitoreo de acceso a contenidos</t>
  </si>
  <si>
    <t>Grupo TICS
Grupo de Comunicaciones</t>
  </si>
  <si>
    <t>Se realiza diagnóstico y seguimiento a los contenido de la página web del ministerio y se asignan las responsabilidades y compromisos a cada uno de los gestores responsables de realizarlos.</t>
  </si>
  <si>
    <t>3.1.2</t>
  </si>
  <si>
    <t>Gestionar la mejora del espacio de Foros en la página web, para garantizar la participación activa de la ciudadanía y en comunicación en doble vía</t>
  </si>
  <si>
    <t>% de implementación</t>
  </si>
  <si>
    <t>Se actualiza procedimiento y se convoca al área de TICS parala generación de un espacio más interactivo con la ciudadana, el área de TICS reporta que se encuentra en pruebas el diseño de este espacio interactivo.</t>
  </si>
  <si>
    <t>3.1.3</t>
  </si>
  <si>
    <t>Actualizar el botón del servicio al ciudadano.</t>
  </si>
  <si>
    <t>En el mes de noviembre se lleva a cabo reunión con la OPGI  y el grupo de TICS para revisar la información del botón Participa para validar que cumpla con lo exigido por la Función Pública y se realiza levantamiento de requerimientos a través del Reporte de Cumplimiento ITA para el Periodo 2024</t>
  </si>
  <si>
    <t>https://minenergiacol-my.sharepoint.com/:f:/g/personal/jabuelvas_minenergia_gov_co/ElZEYG6oA8ZIh4lX90hmwd0BRv4PRL7R572eo0zVzCNaMw?e=GdNIbR
3.1.3</t>
  </si>
  <si>
    <t>Implementar instrumentos archivísticos al interior del Ministerio</t>
  </si>
  <si>
    <t>3.1.4</t>
  </si>
  <si>
    <t>Realizar la actualización y/o elaboración de instrumentos archivísticos</t>
  </si>
  <si>
    <t>1 instrumento archivístico Publicado en la web institucional.</t>
  </si>
  <si>
    <t># instrumentos publicados</t>
  </si>
  <si>
    <t xml:space="preserve">En la vigencia 2024 se hizo la apertura del proceso de convalidación de la TVD del Ministerio de Minas y Energía. Se realizaron 4 mesas de trabajo . De acuerdo a la última Mesa el Ministerio se encuentra en lista de espera para la Mesa Técnica con el AGN (Subdirección de política y Normativa Archivística). </t>
  </si>
  <si>
    <t>Mantener actualizada la información publicada en el portal web a disposición de la ciudadanía</t>
  </si>
  <si>
    <t>3.1.5</t>
  </si>
  <si>
    <t>Actualizar y socializar al interior de la entidad el procedimiento de publicación de documentos para consulta ciudadana, en el espacio de foros, del portal web.</t>
  </si>
  <si>
    <t>1 procedimiento actualizado</t>
  </si>
  <si>
    <t># procedimientos actualizados</t>
  </si>
  <si>
    <t>Webmaster</t>
  </si>
  <si>
    <t>3.1.6</t>
  </si>
  <si>
    <t>Actualizar los instrumentos de gestión de la información, tales como inventarios de archivos de información y esquema de información.</t>
  </si>
  <si>
    <t>1 esquema e inventario actualizado</t>
  </si>
  <si>
    <t># instrumentos actualizados</t>
  </si>
  <si>
    <r>
      <rPr>
        <sz val="10"/>
        <color rgb="FF000000"/>
        <rFont val="Arial"/>
      </rPr>
      <t>Durante el primer semestre de la vigencia 2024 se realizo la actualización del la Matriz IICR teniendo en cuenta las las siguientes actividades:
1. Actualización de activos de información de acuerdo con las Tablas de Retención Documental - TRD.
2. Validación de la normatividad aplicada (Ley 1712 de 2014) de acuerdo con la clasificación dada en los articulos 6 - 18 y 19 y revisada y avalada por la abogada del Grupo de Relacionamiento con el ciudadano y Gestión de la Información.
3. Envio de memorandos por ARGO a las dependencias con información clasificada y reservada expediente en ARGO</t>
    </r>
    <r>
      <rPr>
        <b/>
        <sz val="10"/>
        <color rgb="FF000000"/>
        <rFont val="Arial"/>
      </rPr>
      <t xml:space="preserve"> #2024002259E </t>
    </r>
    <r>
      <rPr>
        <sz val="10"/>
        <color rgb="FF000000"/>
        <rFont val="Arial"/>
      </rPr>
      <t xml:space="preserve"> con las respuestas de aceptación y ajuste.
4. Presentación ante el pre comite CIGD para su aprobación el dia </t>
    </r>
    <r>
      <rPr>
        <b/>
        <sz val="10"/>
        <color rgb="FF000000"/>
        <rFont val="Arial"/>
      </rPr>
      <t xml:space="preserve">27-08-2024.
</t>
    </r>
  </si>
  <si>
    <t>Realizar acciones tendientes a la mejora de la comunicación con la ciudadanía en Lenguaje Claro</t>
  </si>
  <si>
    <t>3.1.7</t>
  </si>
  <si>
    <t>Realizar Laboratorios de simplicidad y talleres de lenguaje claro</t>
  </si>
  <si>
    <t># de acciones realizados</t>
  </si>
  <si>
    <t>Se realizan talleres en lenguaje claro de formalizacion minera, mineria sin mercurio, transicion energetica justa en la universidad nacional y beneficios de la trnaciion energetica en personas con discapacidad, se realizan talleres de lenguaje claro en el ministerio,</t>
  </si>
  <si>
    <t>3.1.8</t>
  </si>
  <si>
    <t>Generar Infografías en lenguaje claro de actos normativos y de informes de interés general</t>
  </si>
  <si>
    <t># de infografías generadas</t>
  </si>
  <si>
    <t>Comunicaciones y prensa
Dependencia productora de la norma
Gobierno Abierto</t>
  </si>
  <si>
    <t>se apoya la elaboración de piezas raficas para territorios energeticos</t>
  </si>
  <si>
    <t>Fortalecer y actualizar los Canales de atención de servicio a la ciudadania.</t>
  </si>
  <si>
    <t>3.1.9</t>
  </si>
  <si>
    <t>Realizar diagnóstico para la implementación de la ventanilla única del sector, para la gestión de tramites y servicios</t>
  </si>
  <si>
    <t>Diagnóstico realizado</t>
  </si>
  <si>
    <t>Grupo TICS</t>
  </si>
  <si>
    <t>20/12/2024</t>
  </si>
  <si>
    <t xml:space="preserve">Se realiza el análisis y diagnóstico de la situación actual, para lo cual se informa el envío de un documento para dicho ejercicio dando a concer que este proceso es fundamental para la elaboración del documento correspondiente; por lo tanto se comparte la matriz de diagnóstico de la Ventanilla Única con el objetivo de recopilar la información necesaria. 
</t>
  </si>
  <si>
    <t>https://n9.cl/j437av
3.1.9</t>
  </si>
  <si>
    <t>3.1.10</t>
  </si>
  <si>
    <t>Elaborar un documento tipo para la atención en la ventanilla única sectorial, con el fin de actuar de manera  articulada para la atención de tramites y servicio, con las entidades adscritas al Ministerio de Minas y Energía</t>
  </si>
  <si>
    <t>Documento elaborado</t>
  </si>
  <si>
    <t>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t>
  </si>
  <si>
    <t>https://n9.cl/o9bq2a
3.1.10</t>
  </si>
  <si>
    <t>3.1.11</t>
  </si>
  <si>
    <t>Promover  los nuevos canales de atención virtual (Chat Bot y Agendamiento web) a la ciudadanía</t>
  </si>
  <si>
    <t xml:space="preserve">Cantidad de actividades de promoción </t>
  </si>
  <si>
    <t>Se realiza lanzamaiento el 3 de diciembre de la  modernización del canal telefónico y la implementan tres nuevos canales de atención (ChatBot Whatsapp, Videollamda y Llamada Virtual) para permitir a la ciudadanía una mejor comunicación con el MME, a través del asistente virtual INDY.</t>
  </si>
  <si>
    <t>https://asistentevirtual.minenergia.gov.co/?PRS_USEVIDEO=true
3.1.11</t>
  </si>
  <si>
    <t>Consolidar el Sistema de Gobierno Abierto del Sector Minero-energético, en cumplimiento del componente minero-energético del V Plan de Estado Abierto de la Secretaría de la Transparencia de la Presidencia de la República y AGA Internacional - Alianza Gobierno Abierto</t>
  </si>
  <si>
    <t>3.1.12</t>
  </si>
  <si>
    <t>Elaborar proyecto de acto administrativo de formalización del Sistema de Gobierno Abierto - SdGA</t>
  </si>
  <si>
    <t>Cantidad de actos administrativos aprobados</t>
  </si>
  <si>
    <t>Oficina de Planeación y Gestión Internacional - Sistema de Gobierno Abierto - SdGA</t>
  </si>
  <si>
    <t>Como parte del cumplimiento del compromiso el equipo de trabajo, entregó en el segundo trimestre del año el documento redactado para revisión del supervisor, el cual no tuvo retroalimentación. Cómo parte de la formalización del Equipo de Gobierno Abierto se evalúa la posibilidad de adherirse a los objetivos del SIG, así como ser líder del componente de Estado Abierto del nuevo Programa de Transparecia y Ética Pública liderado por la Secretaría de Transparencia de la Presidencia de la República.</t>
  </si>
  <si>
    <t>https://minenergiacol.sharepoint.com/:f:/s/OPGI-GRUPOGESTIONYSEGUIMIENTO-SIG/ElypfZhrmT1PhUileyHxc7sBIPA3CNwNsRthtSY11F7Izw?e=odfLDJ</t>
  </si>
  <si>
    <t>3.1.13</t>
  </si>
  <si>
    <t>Conformar la delegación del Sistema de Gobierno Abierto - SdGA con cada áres del MME y las entidades adscritas del sector para llevar la trazabilidad de las decisiones tomadas en los dialogos del sistema.</t>
  </si>
  <si>
    <t xml:space="preserve">Cantidad de delegaciones conformadas </t>
  </si>
  <si>
    <t xml:space="preserve">N/A </t>
  </si>
  <si>
    <t>3.1.14</t>
  </si>
  <si>
    <t>Realizar los diálogos sectoriales de Gobierno Abierto (1 por pilar en el año)</t>
  </si>
  <si>
    <t>Cantidad de diálogos temáticos realizados</t>
  </si>
  <si>
    <t>Este compromiso fue llevado a cabo en su totalidad en el periodo anterior</t>
  </si>
  <si>
    <t>3.1.15</t>
  </si>
  <si>
    <t>Realizar la formulación del plan de trabajo del Sistema de Gobierno Abierto - SdGA</t>
  </si>
  <si>
    <t>Cantidad de documentos formulados</t>
  </si>
  <si>
    <t>3.1.16</t>
  </si>
  <si>
    <t>Ejecutar el plan de trabajo del Sistema de Gobierno Abierto - SdGA</t>
  </si>
  <si>
    <t>% de cumplimiento del plan</t>
  </si>
  <si>
    <t xml:space="preserve">Como parte del cumplimiento del plan de trabajo proyecto al inicio de la vigencia 2024, se da un porcentaje de cumplimiento del 96% debido a modificaciones solicitadas al documento de Política Sectorial de Gobeirno Abierto, los cuales debn ser implementados en la vigencia 2025 </t>
  </si>
  <si>
    <t>https://minenergiacol.sharepoint.com/:x:/s/OPGI-GRUPOGESTIONYSEGUIMIENTO-SIG/EVABKxX5Nf5OjwwlhbHf5dgBEtPhV3TmFg6_sBjkkSlFhg?e=JQdbAw</t>
  </si>
  <si>
    <t>3.1.17</t>
  </si>
  <si>
    <t>Formular de manera concertada una política de gobierno abierto sectorial que integre todos los compromisos normativos y articule las diferentes iniciativas del sector en la materia</t>
  </si>
  <si>
    <t>Ministerio de Minas y Energía entidades adscritas</t>
  </si>
  <si>
    <t>Como parte del compromiso de formular un documento de Política, se da un porcentaje de cumplimiento del 30% debido a modificaciones solicitadas al documento de Política Sectorial de Gobeirno Abierto, los cuales debn ser implementados en la vigencia 2025</t>
  </si>
  <si>
    <t>https://minenergiacol.sharepoint.com/:w:/s/OPGI-GRUPOGESTIONYSEGUIMIENTO-SIG/EbLer29h_u1CnS8eVAbJUIQBETwaRbTOqT3hytiUE1lFRA?e=xi3H1i</t>
  </si>
  <si>
    <t>Fortalecer la transparencia e integridad al interior del Ministerio</t>
  </si>
  <si>
    <t>3.1.18</t>
  </si>
  <si>
    <t xml:space="preserve">Adelantar autodiagnóstico del estado actual de la estrategia de Transparencia e Integridad al interior del Ministerio </t>
  </si>
  <si>
    <t xml:space="preserve">Documento autodiagnóstico adelantado </t>
  </si>
  <si>
    <t xml:space="preserve">Secretaria General </t>
  </si>
  <si>
    <t>Se adelanto documento de autodiagnostico, el cual se consolido a partir de diferentes fuentes de información y herramientas como la proporcionada por el DAFP.</t>
  </si>
  <si>
    <t>3.1.19</t>
  </si>
  <si>
    <t>Actualización del Código de Integridad y Buen Gobierno del Ministerio</t>
  </si>
  <si>
    <t xml:space="preserve">Codigo de Integridad y Buen Gobierno actualizado </t>
  </si>
  <si>
    <t>Secretaria General 
Subdirección de Talento Humano</t>
  </si>
  <si>
    <t>En la presente vigencia, el Ministerio llevó a cabo un proceso de actualización del Código de Integridad con el objetivo de fortalecer la cultura ética y el compromiso con los valores institucionales. Este proceso se caracterizó por un enfoque participativo y colectivo, involucrando a funcionarios y colaboradores de las diferentes áreas de la entidad. Se adelanto un proceso de construcción participativa, buscando recoger perspectivas y experiencias que enriquecieran el documento.</t>
  </si>
  <si>
    <t>3.1.19
https://www.minenergia.gov.co/es/servicio-al-ciudadano/integridad-y-transparencia/</t>
  </si>
  <si>
    <t>3.1.20</t>
  </si>
  <si>
    <t xml:space="preserve">Suscripción del Pacto de Transparencia por una Transición Energética Justa </t>
  </si>
  <si>
    <t>Pactos Suscritos</t>
  </si>
  <si>
    <t xml:space="preserve">Se adelanto la firma del Pacto por una Transición Energetica Transparente, el cual conto con participacion sectorial y se conto con las firma de mas de 300 funcionarios y colaboradores. </t>
  </si>
  <si>
    <t>3.1.21</t>
  </si>
  <si>
    <t xml:space="preserve">Adelantar encuesta de medición de la estrategia de Transparencia e Integridad </t>
  </si>
  <si>
    <t xml:space="preserve">Encuesta realizada </t>
  </si>
  <si>
    <t>Se llevó a cabo la encuesta de percepción para evaluar la estrategia de ética e integridad. La participación de funcionarios y colaboradores permitió recoger valiosa información sobre la percepción de la efectividad de la estrategia en la promoción y fortalecimiento de la ética, la transparencia y la integridad dentro de la entidad. Los participantes también aportaron ideas sobre posibles mejoras y ajustes para optimizar la estrategia y hacerla más efectiva e innovadora</t>
  </si>
  <si>
    <t>3.2 PARTICIPACION CIUDADANA Y RENDICION DE CUENTAS</t>
  </si>
  <si>
    <t>Implementar la estrategia de RdC</t>
  </si>
  <si>
    <t>3.2.1</t>
  </si>
  <si>
    <t xml:space="preserve">Elaborar y ejecutar la estrategia de rendición de cuentas 2024 </t>
  </si>
  <si>
    <t>% avance de la fase de alistamiento propuesta</t>
  </si>
  <si>
    <t xml:space="preserve">
Grupo de Comunicaciones</t>
  </si>
  <si>
    <t>Se elabora y ejecuta estrategia de Rendición de cuentas 2024.</t>
  </si>
  <si>
    <t>https://www.minenergia.gov.co/documents/12850/Estrategia_de_Rendicion_de_Cuentas_2024.pdf</t>
  </si>
  <si>
    <t>3.2.2</t>
  </si>
  <si>
    <t>Ejecutar el plan de audiencia plublica</t>
  </si>
  <si>
    <t># de actividades de difusión realizadas a través de diferentes canales</t>
  </si>
  <si>
    <t>Grupo de Relacionamiento
Grupo de Comunicaciones</t>
  </si>
  <si>
    <t>Se realiza rendición de cuentas el día 4 de diciembre de 2024 en la ciudad de Riohacha - La Guajira, en formato Feria de Servicios, con la asistencia de 219 personas y las 7 entidades adscritas al Ministerio</t>
  </si>
  <si>
    <t>https://www.youtube.com/watch?v=7ZhIpbJ9vsU</t>
  </si>
  <si>
    <t>3.2.3</t>
  </si>
  <si>
    <t>Gestionar la fase de diálogo con la ciudadanía de la Rendición de Cuentas, de acuerdo con el plan establecido</t>
  </si>
  <si>
    <t>Cantidad de respuestas generadas por la ciudadanía / # de preguntas enviadas</t>
  </si>
  <si>
    <t>Dependencias misionales</t>
  </si>
  <si>
    <t>Durante lo corrido del año 2024, se realizan acciones que promovieron el diálogo con la ciudadanía en diferentes regiones del país, a partir de eventos como cumbres, asambleas, encuentros, diálogos y demás actividades.
A finales del mes de diciembre se publicará informes correspondiente al 4to trimestre de 2024</t>
  </si>
  <si>
    <t xml:space="preserve">https://www.minenergia.gov.co/documents/12651/MEMORIAS_ESPACIOS_CIUDADANOS_TERCER_Trimestre_-2024.pdf
https://www.minenergia.gov.co/es/servicio-al-ciudadano/eventos-y-espacios-ciudadanos/     </t>
  </si>
  <si>
    <t>Permitir la participación oportuna de la ciudadanía en la construcción de los lineamientos del sector minero energético</t>
  </si>
  <si>
    <t>3.2.4</t>
  </si>
  <si>
    <t>Realizar acciones que promuevan la participación ciudadana y el dialogo</t>
  </si>
  <si>
    <t>Cantidad de acciones realizadas</t>
  </si>
  <si>
    <t xml:space="preserve">•	https://www.minenergia.gov.co/documents/12651/MEMORIAS_ESPACIOS_CIUDADANOS_TERCER_Trimestre_-2024.pdf
https://www.minenergia.gov.co/es/servicio-al-ciudadano/eventos-y-espacios-ciudadanos/                                
•	3.2.4
</t>
  </si>
  <si>
    <t>3.2.5</t>
  </si>
  <si>
    <t>Realizar Mesas Sectoriales de Servicio al Ciudadano con las entidades Adscritas</t>
  </si>
  <si>
    <t>Cantidad de Mesas Sectoriales realizadas</t>
  </si>
  <si>
    <t xml:space="preserve">El 24 de septiembre de 2024 se lleva a cabo 2da mesa sectorial de servicio al ciudadano, de forma presencial en el auditorio del SGD, donde se socializó la metodología para llevar a cabo la Rendición de Cuentas Interna Sectorial.
El 25 de noviembre de 2024 se lleva a cabo 3ra mesa sectorial de servicio al ciudadano, de forma virtual, para socializar la Estrategia de Rendición de Cuentas Externa Sectorial, que se llevaría a cabo en la ciudad de Riohacha - La Guajira.
</t>
  </si>
  <si>
    <t>https://minenergiacol-my.sharepoint.com/:f:/g/personal/jabuelvas_minenergia_gov_co/Eprw7plWaf1NjeP85XbvBZYBSF58d00XolZ_wNLCvSiDog?e=lyxlbl</t>
  </si>
  <si>
    <t>3.2.6</t>
  </si>
  <si>
    <t>Realizar informe de caracterización de ciudadanos y grupos de valor</t>
  </si>
  <si>
    <t>Cantidad de informes realizados</t>
  </si>
  <si>
    <t>Se realiza informe de caracterización de ciudadanos y grupos de valor correspondiente al segundo semestre de 2024</t>
  </si>
  <si>
    <t>https://www.minenergia.gov.co/es/servicio-al-ciudadano/caracterizaci%C3%B3n-de-usuarios/</t>
  </si>
  <si>
    <t>Fortalecer la estrategia SOLARIS de relacionamiento con el ciudadano al interior de la entidad</t>
  </si>
  <si>
    <t>3.2.7</t>
  </si>
  <si>
    <t>Desarrollar curso en aplicativo Moodle para formación en Servicio al Ciudadano a Funcionarios y contratistas de la entidad</t>
  </si>
  <si>
    <t>Cantidad de colaboradores formados / cantidad de colaboradores inscritos</t>
  </si>
  <si>
    <t xml:space="preserve">Grupo de Relacionamiento con el Ciudadano </t>
  </si>
  <si>
    <t>Se realiza lanzamiento de la Estrategia Solaris que va de la mano con el curso Moodle Solaris, disponible para todos los colaboradores de la entidad. Se promociona la entrega de KITS Solaris a las personas que finalice y se certifiquen como embajadores, hasta la fecha se han entregado 4 kits.</t>
  </si>
  <si>
    <r>
      <rPr>
        <b/>
        <sz val="11"/>
        <color rgb="FF0D0D0D"/>
        <rFont val="Calibri"/>
        <scheme val="minor"/>
      </rPr>
      <t xml:space="preserve">Entrega de Kit Solaris (video)
</t>
    </r>
    <r>
      <rPr>
        <u/>
        <sz val="11"/>
        <color rgb="FF0563C1"/>
        <rFont val="Calibri"/>
        <scheme val="minor"/>
      </rPr>
      <t xml:space="preserve">https://www.youtube.com/watch?v=NNpIA6hmP-0
</t>
    </r>
    <r>
      <rPr>
        <b/>
        <sz val="11"/>
        <color rgb="FF0D0D0D"/>
        <rFont val="Calibri"/>
        <scheme val="minor"/>
      </rPr>
      <t xml:space="preserve">Premier Solaris
</t>
    </r>
    <r>
      <rPr>
        <u/>
        <sz val="11"/>
        <color rgb="FF0563C1"/>
        <rFont val="Calibri"/>
        <scheme val="minor"/>
      </rPr>
      <t>https://www.youtube.com/watch?v=NLuGt2MceZk
https://minenergiacol-my.sharepoint.com/:f:/g/personal/jabuelvas_minenergia_gov_co/ErbG33YDdqRDoBkCXHg1OTYBXriLf7apFJm5EcyypHs7Yg?e=XdniDG
3.2.7</t>
    </r>
  </si>
  <si>
    <t>3.2.8</t>
  </si>
  <si>
    <t>Realizar Campaña de cultura de servicio al interior de la entidad.</t>
  </si>
  <si>
    <t>Cantidad de campañas realizadas</t>
  </si>
  <si>
    <t>En el marco de la Semana de la Cultura y Bienestar del Ministerio de Minas y Energía, el 19 de noviembre de 2024 se realiza Skache referente al buen servicio, con una puesta en escena de actores, que a través de la personificación de la película Volver al Futuro, hacian ver la importancia de atender bien a la ciudadanía y de fomentar la cultura del buen servicio a través de los valores institucionales.</t>
  </si>
  <si>
    <t>https://intranet.minenergia.gov.co/es/hist%C3%B3rico-de-noticias/una-semana-de-cultura-y-bienestar-inolvidable/
https://minenergiacol-my.sharepoint.com/:f:/g/personal/jabuelvas_minenergia_gov_co/Eg3-iSkqBbZHodRpNLdwdioBuQNh_l8Z3WkdcnZplXHeUg?e=wICaeH
3.2.8</t>
  </si>
  <si>
    <t>3.2.9</t>
  </si>
  <si>
    <t>Realizar lanzamiento de la estrategia SOLARIS al interior de la Entidad</t>
  </si>
  <si>
    <t>Cantidad de lanzamiento realizado</t>
  </si>
  <si>
    <r>
      <rPr>
        <b/>
        <sz val="11"/>
        <color rgb="FF0D0D0D"/>
        <rFont val="Calibri"/>
        <scheme val="minor"/>
      </rPr>
      <t xml:space="preserve">Entrega de Kit Solaris (video)
</t>
    </r>
    <r>
      <rPr>
        <u/>
        <sz val="11"/>
        <color rgb="FF0563C1"/>
        <rFont val="Calibri"/>
        <scheme val="minor"/>
      </rPr>
      <t xml:space="preserve">https://www.youtube.com/watch?v=NNpIA6hmP-0
</t>
    </r>
    <r>
      <rPr>
        <b/>
        <sz val="11"/>
        <color rgb="FF0D0D0D"/>
        <rFont val="Calibri"/>
        <scheme val="minor"/>
      </rPr>
      <t xml:space="preserve">Premier Solaris
</t>
    </r>
    <r>
      <rPr>
        <u/>
        <sz val="11"/>
        <color rgb="FF0563C1"/>
        <rFont val="Calibri"/>
        <scheme val="minor"/>
      </rPr>
      <t xml:space="preserve">https://www.youtube.com/watch?v=NLuGt2MceZk
https://minenergiacol-my.sharepoint.com/:f:/g/personal/jabuelvas_minenergia_gov_co/ErbG33YDdqRDoBkCXHg1OTYBXriLf7apFJm5EcyypHs7Yg?e=XdniDG
</t>
    </r>
  </si>
  <si>
    <t>3.2.10</t>
  </si>
  <si>
    <t>Recopilar y sistematizar la información de las experiencias SOLARIS generadas en territorio</t>
  </si>
  <si>
    <t>Cantidad de Experiencias Sistematizadas</t>
  </si>
  <si>
    <t xml:space="preserve">Se documentan y sistematizan 5 experiencias SOLARIS para esta vigencia. </t>
  </si>
  <si>
    <t>https://minenergiacol-my.sharepoint.com/:f:/g/personal/jabuelvas_minenergia_gov_co/EkibVy0SsMxFgD90seQlkaIB5GFS9iYIVcJIPSfSRYGYWA?e=lFkV0w
3.2.10</t>
  </si>
  <si>
    <t>3.3 INTEGRIDAD EN EL SERVICIO PÚBLICO</t>
  </si>
  <si>
    <t>Sensibilizar sobre la importancia de dar respuesta oportuna de PQRSD, como mecanismo para facilitar el control social y la lucha anticorrupción.</t>
  </si>
  <si>
    <t>3.3.1</t>
  </si>
  <si>
    <t>Realizar el diseño de una campaña de comunicación para sensibilizar sobre la importancia de dar respuesta oportuna a los Derechos de Petición</t>
  </si>
  <si>
    <t>Una campaña diseñada</t>
  </si>
  <si>
    <t>Se realizó diseño de campaña Campaña de Comunicación: Sensibilización sobre la Importancia de Responder Oportunamente a los Derechos de Petición para el periodo Mayo – Diciembre 2024, actualmente se encuentra en ejecución según cronográma y parámetros.</t>
  </si>
  <si>
    <t>https://acortar.link/bziydc
3.3.1</t>
  </si>
  <si>
    <t>3.3.2</t>
  </si>
  <si>
    <t>Ejecutar acciones que contribuyan a dar respuesta oportuna de los Derechos de Petición</t>
  </si>
  <si>
    <t># de acciones realizadas / # de acciones propuestas</t>
  </si>
  <si>
    <r>
      <rPr>
        <sz val="10"/>
        <color rgb="FF000000"/>
        <rFont val="Arial"/>
      </rPr>
      <t xml:space="preserve">Se desarrollaron cuatro piezas de divulgación con el objetivo de informar y destacar la importancia de los derechos de petición y el servicio a la ciudadanía dentro de la entidad. Estas piezas incluyen:
</t>
    </r>
    <r>
      <rPr>
        <b/>
        <sz val="10"/>
        <color rgb="FF000000"/>
        <rFont val="Arial"/>
      </rPr>
      <t>1.</t>
    </r>
    <r>
      <rPr>
        <sz val="10"/>
        <color rgb="FF000000"/>
        <rFont val="Arial"/>
      </rPr>
      <t xml:space="preserve"> Invitación a participar en el cambio y fomentar una cultura general de servicio a la ciudadanía.
</t>
    </r>
    <r>
      <rPr>
        <b/>
        <sz val="10"/>
        <color rgb="FF000000"/>
        <rFont val="Arial"/>
      </rPr>
      <t>2.</t>
    </r>
    <r>
      <rPr>
        <sz val="10"/>
        <color rgb="FF000000"/>
        <rFont val="Arial"/>
      </rPr>
      <t xml:space="preserve"> Énfasis en la corresponsabilidad de la entidad en la atención de PQRSD, integrándola como parte fundamental de la cultura del Ministerio.
</t>
    </r>
    <r>
      <rPr>
        <b/>
        <sz val="10"/>
        <color rgb="FF000000"/>
        <rFont val="Arial"/>
      </rPr>
      <t>3.</t>
    </r>
    <r>
      <rPr>
        <sz val="10"/>
        <color rgb="FF000000"/>
        <rFont val="Arial"/>
      </rPr>
      <t xml:space="preserve"> Referencia a la Resolución 40332 de 2020, que regula el trámite interno de las PQRSD, para asegurar el cumplimiento de los procedimientos establecidos.
</t>
    </r>
    <r>
      <rPr>
        <b/>
        <sz val="10"/>
        <color rgb="FF000000"/>
        <rFont val="Arial"/>
      </rPr>
      <t>4.</t>
    </r>
    <r>
      <rPr>
        <sz val="10"/>
        <color rgb="FF000000"/>
        <rFont val="Arial"/>
      </rPr>
      <t xml:space="preserve"> Se realiza capacitación a la Dirección de Energía Electrica, teniendo en cuenta la necesidad de conocimiento y apropiación del tema con gran participación de funcionarios y contratistas
</t>
    </r>
    <r>
      <rPr>
        <b/>
        <sz val="10"/>
        <color rgb="FF000000"/>
        <rFont val="Arial"/>
      </rPr>
      <t xml:space="preserve">5. </t>
    </r>
    <r>
      <rPr>
        <sz val="10"/>
        <color rgb="FF000000"/>
        <rFont val="Arial"/>
      </rPr>
      <t>Tiene como objetivo informar sobre el cierre de los derechos de petición en el sistema ARGO al finalizar los contratos. Esta comunicación es clave para asegurar que todos los colaboradores estén al tanto de la relevancia de este proceso y lo sigan adecuadamente</t>
    </r>
  </si>
  <si>
    <t>https://acortar.link/NJDZYp
3.3.2</t>
  </si>
  <si>
    <t>3.3.3</t>
  </si>
  <si>
    <t>Implementar el sistema de alertas tempranas de prevención automática a través del sistema ARGO</t>
  </si>
  <si>
    <t>Cantidad de sistemas de alertas implementados</t>
  </si>
  <si>
    <t>Equipo SGDEA</t>
  </si>
  <si>
    <t>Actualmente el Sistema de Gestión de Documentos Electrónicos de Archivo SGDEA - ARGO, cuenta con una función que revisa automáticamente el vencimiento de la comunicación, cada 8 días, generando alertas de vencimiento mediante correo electrónico a los usuarios que tienen comunicaciones vencidas o que se encuentran próximas a su vencimiento.</t>
  </si>
  <si>
    <t>https://n9.cl/d5dwx
3.3.3</t>
  </si>
  <si>
    <t>Componente 4: INICIATIVAS ADICIONALES</t>
  </si>
  <si>
    <t>AVANCE ACUMULADO PROYECTADO</t>
  </si>
  <si>
    <t>PORCENTAJE DE AVANCE</t>
  </si>
  <si>
    <t>INICIATIVAS ADICIONALES</t>
  </si>
  <si>
    <t>Mejora institucional de los trámites y servicios del MME</t>
  </si>
  <si>
    <t>Visibilizar la información de tramites y OPAS, controlando focos de corrupción.</t>
  </si>
  <si>
    <t>4.1.1</t>
  </si>
  <si>
    <t xml:space="preserve">Realizar el registro y la formulación de la estrategia de racionalización el SUIT </t>
  </si>
  <si>
    <t>Una estrategia registrada en el SUIT</t>
  </si>
  <si>
    <t>Oficina de Planeación y Gestión Institucional, Grupo de Gestión del Desempeño</t>
  </si>
  <si>
    <t>Dirección de hidrocarburos, Dirección de Energía, Grupo de relacionamiento con el ciudadano y gestión de la información</t>
  </si>
  <si>
    <t>4.1.2</t>
  </si>
  <si>
    <t>Realizar el monitoreo de la estrategia de racionalización en SUIT.</t>
  </si>
  <si>
    <t>Cantidad de monitoreos realizados a la estrategia en el SUIT</t>
  </si>
  <si>
    <t>Se realiza el monitoreo en SUIT de la estrategia de racionalización 2024</t>
  </si>
  <si>
    <t>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2&amp;viewid=df90b4c6%2D1fe9%2D4747%2Da835%2D94801af59080</t>
  </si>
  <si>
    <t>4.1.3</t>
  </si>
  <si>
    <t>Realizar el registro trimestral de datos de operación en el SUIT</t>
  </si>
  <si>
    <t>Cantidad de Registros de datos de operación realizados en el SUIT</t>
  </si>
  <si>
    <t>Dirección de hidrocarburos, Dirección de Energía, Oficina de Planeación y Gestión Internacional</t>
  </si>
  <si>
    <t>Se anexa correo para la solicitud del reporte de datos de operacion a fechas 23 y 31 de diciembre, y se anexa formato para diligenciarlo con los dos tramites nuevos nucleares.</t>
  </si>
  <si>
    <t>4.1.4</t>
  </si>
  <si>
    <t>Realizar un informe diagnóstico que contenga la revisión de la información y gestión de los trámites, consultas de información y Otros Procedimientos Administrativos - OPAS, para verificar que se encuentre acorde con los lineamentos aplicables.</t>
  </si>
  <si>
    <t>Cantidad de Informes elaborados</t>
  </si>
  <si>
    <t>Dirección de hidrocarburos, Dirección de Energía, Grupo de relacionamiento con el ciudadano y gestión de la información, Oficina Asesora Jurídica</t>
  </si>
  <si>
    <t>4.1.5</t>
  </si>
  <si>
    <t>Elaborar e implementar el plan de trabajo, de acuerdo al diagnostico realizado a la revisión de la información y gestión de los tramites.</t>
  </si>
  <si>
    <t>Plan de trabajo</t>
  </si>
  <si>
    <t>Se finalizan las actividades del plan de trabajo de trámites 2024</t>
  </si>
  <si>
    <t>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5&amp;viewid=df90b4c6%2D1fe9%2D4747%2Da835%2D94801af59080</t>
  </si>
  <si>
    <t xml:space="preserve">Disposición de los servicios de
 tramites modelados en el 
aplicativo ARGO </t>
  </si>
  <si>
    <t>4.1.6</t>
  </si>
  <si>
    <t>Elaborar documento con requerimientos y Diseño</t>
  </si>
  <si>
    <t>Documento de requerimientos y diseño</t>
  </si>
  <si>
    <t xml:space="preserve">El grupo de SGDEA diseño el requerimiento y diseño de gestión de tramites en ARGO, incluyenso el modelamiento de flujo de radicación y respuesta a los tramites que se gestionan ante el Ministerio.
</t>
  </si>
  <si>
    <t>4.1.7</t>
  </si>
  <si>
    <t>Implementar la fase de desarrollo e Implementación</t>
  </si>
  <si>
    <t>Cantidad de trámite implementado</t>
  </si>
  <si>
    <t>Se dispuso en produccion el modulo de gestsión de tramites - radicación prsonal y radicacion via correo eletcronico. Este desarrollo permite que todas las comunicaciones que se incluyan en una Categoría “Tramites”, se identifiquen dentro de una lista de “Tipos de Tramite” y que estos a su vez se radiquen con los tiempos definidos para su gestión, así mismo que se pueda hacer seguimiento y monitoreo, mediante generación de reportes estadísticos, permitiendo realizar conteo real de tiempos de acuerdo al tipo de trámite, haciendo dichos tiempos visibles para el ciudadano y para el funcionario que dará respuesta a la solicitud.</t>
  </si>
  <si>
    <t>Servicios y tramites</t>
  </si>
  <si>
    <t>Total: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</si>
</sst>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sz val="11"/>
      <color theme="1"/>
      <name val="Calibri"/>
      <family val="2"/>
      <scheme val="minor"/>
    </font>
    <font>
      <b/>
      <sz val="10"/>
      <name val="Arial"/>
      <family val="2"/>
    </font>
    <font>
      <b/>
      <sz val="10"/>
      <color theme="1"/>
      <name val="Arial"/>
      <family val="2"/>
    </font>
    <font>
      <sz val="10"/>
      <color theme="1"/>
      <name val="Arial"/>
      <family val="2"/>
    </font>
    <font>
      <sz val="10"/>
      <name val="Arial"/>
      <family val="2"/>
    </font>
    <font>
      <u/>
      <sz val="11"/>
      <color theme="10"/>
      <name val="Calibri"/>
      <family val="2"/>
      <scheme val="minor"/>
    </font>
    <font>
      <u/>
      <sz val="10"/>
      <color theme="10"/>
      <name val="Arial"/>
      <family val="2"/>
    </font>
    <font>
      <sz val="10"/>
      <color rgb="FF000000"/>
      <name val="Arial"/>
      <family val="2"/>
    </font>
    <font>
      <sz val="9"/>
      <color indexed="81"/>
      <name val="Tahoma"/>
      <family val="2"/>
    </font>
    <font>
      <b/>
      <sz val="9"/>
      <color indexed="81"/>
      <name val="Tahoma"/>
      <family val="2"/>
    </font>
    <font>
      <b/>
      <sz val="16"/>
      <color rgb="FF000000"/>
      <name val="Calibri"/>
      <family val="2"/>
    </font>
    <font>
      <sz val="16"/>
      <color rgb="FF000000"/>
      <name val="Calibri"/>
      <family val="2"/>
    </font>
    <font>
      <sz val="8"/>
      <name val="Calibri"/>
      <family val="2"/>
      <scheme val="minor"/>
    </font>
    <font>
      <b/>
      <sz val="10"/>
      <color rgb="FF00000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b/>
      <sz val="14"/>
      <color theme="0"/>
      <name val="Arial"/>
      <family val="2"/>
    </font>
    <font>
      <b/>
      <sz val="16"/>
      <color theme="0"/>
      <name val="Arial"/>
      <family val="2"/>
    </font>
    <font>
      <b/>
      <sz val="16"/>
      <color theme="1"/>
      <name val="Arial"/>
      <family val="2"/>
    </font>
    <font>
      <sz val="16"/>
      <color theme="1"/>
      <name val="Arial"/>
      <family val="2"/>
    </font>
    <font>
      <sz val="11"/>
      <color rgb="FF000000"/>
      <name val="Arial Narrow"/>
      <family val="2"/>
    </font>
    <font>
      <sz val="10"/>
      <color theme="1"/>
      <name val="Calibri"/>
      <family val="2"/>
      <scheme val="minor"/>
    </font>
    <font>
      <sz val="11"/>
      <color theme="1"/>
      <name val="Calibri"/>
      <family val="2"/>
      <charset val="1"/>
    </font>
    <font>
      <sz val="10"/>
      <color rgb="FF000000"/>
      <name val="Arial"/>
      <charset val="1"/>
    </font>
    <font>
      <sz val="10"/>
      <color rgb="FF000000"/>
      <name val="Arial"/>
    </font>
    <font>
      <b/>
      <sz val="10"/>
      <color rgb="FF000000"/>
      <name val="Arial"/>
    </font>
    <font>
      <u/>
      <sz val="11"/>
      <color theme="10"/>
      <name val="Calibri"/>
      <scheme val="minor"/>
    </font>
    <font>
      <b/>
      <sz val="11"/>
      <color rgb="FF0D0D0D"/>
      <name val="Calibri"/>
      <scheme val="minor"/>
    </font>
    <font>
      <u/>
      <sz val="11"/>
      <color rgb="FF0563C1"/>
      <name val="Calibri"/>
      <scheme val="minor"/>
    </font>
    <font>
      <sz val="11"/>
      <color rgb="FF242424"/>
      <name val="Aptos Narrow"/>
      <charset val="1"/>
    </font>
  </fonts>
  <fills count="19">
    <fill>
      <patternFill patternType="none"/>
    </fill>
    <fill>
      <patternFill patternType="gray125"/>
    </fill>
    <fill>
      <patternFill patternType="solid">
        <fgColor theme="0" tint="-0.3499862666707357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0CECE"/>
        <bgColor rgb="FF000000"/>
      </patternFill>
    </fill>
    <fill>
      <patternFill patternType="solid">
        <fgColor rgb="FFD9DECD"/>
        <bgColor indexed="64"/>
      </patternFill>
    </fill>
    <fill>
      <patternFill patternType="solid">
        <fgColor rgb="FFEDEFE8"/>
        <bgColor indexed="64"/>
      </patternFill>
    </fill>
    <fill>
      <patternFill patternType="solid">
        <fgColor rgb="FFFFFFFF"/>
        <bgColor indexed="64"/>
      </patternFill>
    </fill>
    <fill>
      <patternFill patternType="solid">
        <fgColor rgb="FFE2EFDA"/>
        <bgColor indexed="64"/>
      </patternFill>
    </fill>
    <fill>
      <patternFill patternType="solid">
        <fgColor rgb="FFFFD966"/>
        <bgColor indexed="64"/>
      </patternFill>
    </fill>
    <fill>
      <patternFill patternType="solid">
        <fgColor theme="7"/>
        <bgColor indexed="64"/>
      </patternFill>
    </fill>
    <fill>
      <patternFill patternType="solid">
        <fgColor theme="7" tint="0.59999389629810485"/>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diagonal/>
    </border>
    <border>
      <left style="medium">
        <color rgb="FFFFFFFF"/>
      </left>
      <right style="medium">
        <color indexed="64"/>
      </right>
      <top style="medium">
        <color rgb="FFFFFFFF"/>
      </top>
      <bottom/>
      <diagonal/>
    </border>
    <border>
      <left style="medium">
        <color indexed="64"/>
      </left>
      <right style="medium">
        <color rgb="FFFFFFFF"/>
      </right>
      <top/>
      <bottom style="thick">
        <color rgb="FFFFFFFF"/>
      </bottom>
      <diagonal/>
    </border>
    <border>
      <left style="medium">
        <color rgb="FFFFFFFF"/>
      </left>
      <right style="medium">
        <color indexed="64"/>
      </right>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indexed="64"/>
      </bottom>
      <diagonal/>
    </border>
    <border>
      <left style="thin">
        <color rgb="FF000000"/>
      </left>
      <right/>
      <top/>
      <bottom/>
      <diagonal/>
    </border>
    <border>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35">
    <xf numFmtId="0" fontId="0" fillId="0" borderId="0" xfId="0"/>
    <xf numFmtId="0" fontId="2"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9" fontId="5" fillId="8" borderId="1" xfId="1" applyFont="1" applyFill="1" applyBorder="1" applyAlignment="1" applyProtection="1">
      <alignment horizontal="center" vertical="center" wrapText="1"/>
    </xf>
    <xf numFmtId="9"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9" fontId="4"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9" fontId="4" fillId="0" borderId="1" xfId="1" applyFont="1" applyFill="1" applyBorder="1" applyAlignment="1" applyProtection="1">
      <alignment horizontal="center" vertical="center" wrapText="1"/>
    </xf>
    <xf numFmtId="9" fontId="4" fillId="0" borderId="1" xfId="0" applyNumberFormat="1" applyFont="1" applyBorder="1" applyAlignment="1">
      <alignment horizontal="center" vertical="center"/>
    </xf>
    <xf numFmtId="0" fontId="4" fillId="0" borderId="1" xfId="1" applyNumberFormat="1" applyFont="1" applyFill="1" applyBorder="1" applyAlignment="1" applyProtection="1">
      <alignment horizontal="center" vertical="center" wrapText="1"/>
    </xf>
    <xf numFmtId="0" fontId="7" fillId="0" borderId="1" xfId="2" applyFont="1" applyBorder="1" applyAlignment="1">
      <alignment horizontal="center" vertical="center" wrapText="1"/>
    </xf>
    <xf numFmtId="9" fontId="4" fillId="0" borderId="1" xfId="0" applyNumberFormat="1" applyFont="1" applyBorder="1" applyAlignment="1" applyProtection="1">
      <alignment horizontal="center" vertical="center"/>
      <protection locked="0"/>
    </xf>
    <xf numFmtId="0" fontId="8" fillId="0" borderId="1" xfId="0" applyFont="1" applyBorder="1" applyAlignment="1">
      <alignment horizontal="center" vertical="center" wrapText="1"/>
    </xf>
    <xf numFmtId="9"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9" fontId="4" fillId="0" borderId="0" xfId="1" applyFont="1" applyFill="1" applyAlignment="1">
      <alignment horizontal="center" vertical="center"/>
    </xf>
    <xf numFmtId="0" fontId="4" fillId="0" borderId="0" xfId="0" applyFont="1" applyAlignment="1" applyProtection="1">
      <alignment horizontal="center" vertical="center"/>
      <protection locked="0"/>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6" borderId="3" xfId="0" applyFont="1" applyFill="1" applyBorder="1" applyAlignment="1">
      <alignment horizontal="center" vertical="center" wrapText="1"/>
    </xf>
    <xf numFmtId="0" fontId="4" fillId="6" borderId="0" xfId="0" applyFont="1" applyFill="1" applyAlignment="1">
      <alignment horizontal="center" vertical="center" wrapText="1"/>
    </xf>
    <xf numFmtId="9" fontId="3" fillId="4" borderId="1" xfId="1" applyFont="1" applyFill="1" applyBorder="1" applyAlignment="1">
      <alignment horizontal="center" vertical="center" wrapText="1"/>
    </xf>
    <xf numFmtId="9" fontId="5" fillId="8" borderId="1" xfId="1" applyFont="1" applyFill="1" applyBorder="1" applyAlignment="1">
      <alignment horizontal="center" vertical="center" wrapText="1"/>
    </xf>
    <xf numFmtId="0" fontId="12" fillId="11" borderId="6" xfId="0" applyFont="1" applyFill="1" applyBorder="1" applyAlignment="1">
      <alignment horizontal="center" vertical="center" wrapText="1" readingOrder="1"/>
    </xf>
    <xf numFmtId="9" fontId="12" fillId="11" borderId="6" xfId="0" applyNumberFormat="1" applyFont="1" applyFill="1" applyBorder="1" applyAlignment="1">
      <alignment horizontal="center" vertical="center" wrapText="1" readingOrder="1"/>
    </xf>
    <xf numFmtId="0" fontId="12" fillId="12" borderId="7" xfId="0" applyFont="1" applyFill="1" applyBorder="1" applyAlignment="1">
      <alignment horizontal="center" vertical="center" wrapText="1" readingOrder="1"/>
    </xf>
    <xf numFmtId="0" fontId="12" fillId="11" borderId="7" xfId="0" applyFont="1" applyFill="1" applyBorder="1" applyAlignment="1">
      <alignment horizontal="center" vertical="center" wrapText="1" readingOrder="1"/>
    </xf>
    <xf numFmtId="10"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8" xfId="0" applyFont="1" applyFill="1" applyBorder="1" applyAlignment="1">
      <alignment horizontal="center" vertical="center" wrapText="1"/>
    </xf>
    <xf numFmtId="9" fontId="3" fillId="4" borderId="8" xfId="1" applyFont="1" applyFill="1" applyBorder="1" applyAlignment="1">
      <alignment horizontal="center" vertical="center" wrapText="1"/>
    </xf>
    <xf numFmtId="0" fontId="2" fillId="5" borderId="8"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5" fillId="7" borderId="1" xfId="1" applyFont="1" applyFill="1" applyBorder="1" applyAlignment="1">
      <alignment horizontal="center" vertical="center" wrapText="1"/>
    </xf>
    <xf numFmtId="14" fontId="8" fillId="10" borderId="1" xfId="0" applyNumberFormat="1" applyFont="1" applyFill="1" applyBorder="1" applyAlignment="1">
      <alignment horizontal="center" vertical="center" wrapText="1"/>
    </xf>
    <xf numFmtId="0" fontId="15" fillId="13" borderId="1" xfId="0" applyFont="1" applyFill="1" applyBorder="1" applyAlignment="1">
      <alignment vertical="center" wrapText="1"/>
    </xf>
    <xf numFmtId="9" fontId="4" fillId="0" borderId="0" xfId="1" applyFont="1" applyAlignment="1">
      <alignment horizontal="center" vertical="center"/>
    </xf>
    <xf numFmtId="9" fontId="0" fillId="0" borderId="0" xfId="1" applyFont="1"/>
    <xf numFmtId="0" fontId="15" fillId="15"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1" fillId="16" borderId="4" xfId="0" applyFont="1" applyFill="1" applyBorder="1" applyAlignment="1">
      <alignment horizontal="center" vertical="center" wrapText="1" readingOrder="1"/>
    </xf>
    <xf numFmtId="0" fontId="11" fillId="16" borderId="5" xfId="0" applyFont="1" applyFill="1" applyBorder="1" applyAlignment="1">
      <alignment horizontal="center" vertical="center" wrapText="1" readingOrder="1"/>
    </xf>
    <xf numFmtId="9" fontId="12" fillId="11" borderId="32" xfId="0" applyNumberFormat="1" applyFont="1" applyFill="1" applyBorder="1" applyAlignment="1">
      <alignment horizontal="center" vertical="center" wrapText="1" readingOrder="1"/>
    </xf>
    <xf numFmtId="10" fontId="11" fillId="11" borderId="36" xfId="0" applyNumberFormat="1" applyFont="1" applyFill="1" applyBorder="1" applyAlignment="1">
      <alignment horizontal="center" vertical="center" wrapText="1" readingOrder="1"/>
    </xf>
    <xf numFmtId="0" fontId="5" fillId="0" borderId="11" xfId="0" applyFont="1" applyBorder="1" applyAlignment="1">
      <alignment wrapText="1"/>
    </xf>
    <xf numFmtId="0" fontId="8" fillId="9" borderId="17" xfId="0" applyFont="1" applyFill="1" applyBorder="1" applyAlignment="1">
      <alignment wrapText="1"/>
    </xf>
    <xf numFmtId="0" fontId="8" fillId="0" borderId="17" xfId="0" applyFont="1" applyBorder="1" applyAlignment="1">
      <alignment wrapText="1"/>
    </xf>
    <xf numFmtId="0" fontId="5" fillId="0" borderId="17" xfId="0" applyFont="1" applyBorder="1" applyAlignment="1">
      <alignment wrapText="1"/>
    </xf>
    <xf numFmtId="0" fontId="8" fillId="0" borderId="19" xfId="0" applyFont="1" applyBorder="1" applyAlignment="1">
      <alignment wrapText="1"/>
    </xf>
    <xf numFmtId="0" fontId="5" fillId="0" borderId="19" xfId="0" applyFont="1" applyBorder="1" applyAlignment="1">
      <alignment wrapText="1"/>
    </xf>
    <xf numFmtId="0" fontId="5" fillId="0" borderId="13" xfId="0" applyFont="1" applyBorder="1" applyAlignment="1">
      <alignment wrapText="1"/>
    </xf>
    <xf numFmtId="0" fontId="3" fillId="4" borderId="1" xfId="0" applyFont="1" applyFill="1" applyBorder="1" applyAlignment="1">
      <alignment vertical="center" wrapText="1"/>
    </xf>
    <xf numFmtId="0" fontId="8" fillId="0" borderId="11" xfId="0" applyFont="1" applyBorder="1" applyAlignment="1">
      <alignment wrapText="1"/>
    </xf>
    <xf numFmtId="9" fontId="0" fillId="0" borderId="0" xfId="0" applyNumberFormat="1"/>
    <xf numFmtId="0" fontId="6" fillId="0" borderId="3" xfId="2" applyBorder="1"/>
    <xf numFmtId="0" fontId="0" fillId="0" borderId="1" xfId="0" applyBorder="1" applyAlignment="1">
      <alignment wrapText="1"/>
    </xf>
    <xf numFmtId="9"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6" borderId="3" xfId="0" applyFont="1" applyFill="1" applyBorder="1" applyAlignment="1">
      <alignment horizontal="center" vertical="center" wrapText="1"/>
    </xf>
    <xf numFmtId="9" fontId="8" fillId="0" borderId="3" xfId="0" applyNumberFormat="1" applyFont="1" applyBorder="1" applyAlignment="1">
      <alignment horizontal="center" vertical="center" wrapText="1"/>
    </xf>
    <xf numFmtId="0" fontId="5" fillId="9" borderId="3" xfId="0" applyFont="1" applyFill="1" applyBorder="1" applyAlignment="1">
      <alignment wrapText="1"/>
    </xf>
    <xf numFmtId="0" fontId="24" fillId="0" borderId="3" xfId="0" applyFont="1" applyBorder="1" applyAlignment="1">
      <alignment wrapText="1"/>
    </xf>
    <xf numFmtId="0" fontId="5" fillId="6" borderId="3" xfId="0" applyFont="1" applyFill="1" applyBorder="1" applyAlignment="1">
      <alignment wrapText="1"/>
    </xf>
    <xf numFmtId="0" fontId="8" fillId="0" borderId="3" xfId="0" applyFont="1" applyBorder="1" applyAlignment="1">
      <alignment wrapText="1"/>
    </xf>
    <xf numFmtId="9" fontId="4" fillId="6" borderId="3" xfId="0" applyNumberFormat="1" applyFont="1" applyFill="1" applyBorder="1" applyAlignment="1">
      <alignment horizontal="center" vertical="center" wrapText="1"/>
    </xf>
    <xf numFmtId="9" fontId="5" fillId="6" borderId="3" xfId="0" applyNumberFormat="1" applyFont="1" applyFill="1" applyBorder="1" applyAlignment="1">
      <alignment horizontal="center" vertical="center" wrapText="1"/>
    </xf>
    <xf numFmtId="9" fontId="5" fillId="7" borderId="17" xfId="1" applyFont="1" applyFill="1" applyBorder="1" applyAlignment="1">
      <alignment horizontal="center" vertical="center" wrapText="1"/>
    </xf>
    <xf numFmtId="0" fontId="4" fillId="0" borderId="3" xfId="0" applyFont="1" applyBorder="1" applyAlignment="1">
      <alignment horizontal="left" vertical="center" wrapText="1"/>
    </xf>
    <xf numFmtId="0" fontId="4" fillId="6" borderId="3" xfId="0" applyFont="1" applyFill="1" applyBorder="1" applyAlignment="1">
      <alignment horizontal="left" vertical="center" wrapText="1"/>
    </xf>
    <xf numFmtId="0" fontId="6" fillId="0" borderId="0" xfId="2" applyAlignment="1">
      <alignment vertical="center"/>
    </xf>
    <xf numFmtId="0" fontId="0" fillId="0" borderId="0" xfId="0" applyAlignment="1">
      <alignment vertical="center"/>
    </xf>
    <xf numFmtId="0" fontId="4" fillId="0" borderId="16" xfId="0" applyFont="1" applyBorder="1" applyAlignment="1">
      <alignment vertical="center" wrapText="1"/>
    </xf>
    <xf numFmtId="164" fontId="4" fillId="0" borderId="1" xfId="1" applyNumberFormat="1" applyFont="1" applyFill="1" applyBorder="1" applyAlignment="1" applyProtection="1">
      <alignment horizontal="center" vertical="center" wrapText="1"/>
    </xf>
    <xf numFmtId="9" fontId="12" fillId="11" borderId="6" xfId="1" applyFont="1" applyFill="1" applyBorder="1" applyAlignment="1">
      <alignment horizontal="center" vertical="center" wrapText="1" readingOrder="1"/>
    </xf>
    <xf numFmtId="0" fontId="23" fillId="16" borderId="31" xfId="2" applyFont="1" applyFill="1" applyBorder="1" applyAlignment="1">
      <alignment horizontal="left" vertical="center" wrapText="1" readingOrder="1"/>
    </xf>
    <xf numFmtId="0" fontId="23" fillId="16" borderId="33" xfId="2" applyFont="1" applyFill="1" applyBorder="1" applyAlignment="1">
      <alignment horizontal="left" vertical="center" wrapText="1" readingOrder="1"/>
    </xf>
    <xf numFmtId="0" fontId="22" fillId="16" borderId="34" xfId="0" applyFont="1" applyFill="1" applyBorder="1" applyAlignment="1">
      <alignment horizontal="left" vertical="center" wrapText="1" readingOrder="1"/>
    </xf>
    <xf numFmtId="10" fontId="4" fillId="0" borderId="1" xfId="1" applyNumberFormat="1" applyFont="1" applyBorder="1" applyAlignment="1">
      <alignment horizontal="center" vertical="center" wrapText="1"/>
    </xf>
    <xf numFmtId="10" fontId="24" fillId="0" borderId="3" xfId="0" applyNumberFormat="1" applyFont="1" applyBorder="1" applyAlignment="1">
      <alignment horizontal="center" wrapText="1"/>
    </xf>
    <xf numFmtId="0" fontId="17" fillId="0" borderId="23" xfId="0" applyFont="1" applyBorder="1" applyAlignment="1">
      <alignment vertical="center"/>
    </xf>
    <xf numFmtId="0" fontId="17" fillId="0" borderId="21" xfId="0" applyFont="1" applyBorder="1" applyAlignment="1">
      <alignment vertical="center"/>
    </xf>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vertical="center"/>
    </xf>
    <xf numFmtId="0" fontId="17" fillId="17" borderId="1" xfId="0" applyFont="1" applyFill="1" applyBorder="1" applyAlignment="1">
      <alignment horizontal="center" vertical="center"/>
    </xf>
    <xf numFmtId="0" fontId="0" fillId="0" borderId="1" xfId="0" applyBorder="1" applyAlignment="1">
      <alignment horizontal="left" vertical="center" wrapText="1"/>
    </xf>
    <xf numFmtId="9" fontId="4" fillId="0" borderId="1" xfId="0" applyNumberFormat="1" applyFont="1" applyBorder="1" applyAlignment="1" applyProtection="1">
      <alignment horizontal="center" vertical="center" wrapText="1"/>
      <protection locked="0"/>
    </xf>
    <xf numFmtId="0" fontId="6" fillId="0" borderId="0" xfId="3" applyAlignment="1">
      <alignment horizontal="center" vertical="center" wrapText="1"/>
    </xf>
    <xf numFmtId="0" fontId="11" fillId="11" borderId="35" xfId="0" applyFont="1" applyFill="1" applyBorder="1" applyAlignment="1">
      <alignment horizontal="center" vertical="center" wrapText="1" readingOrder="1"/>
    </xf>
    <xf numFmtId="9" fontId="11" fillId="11" borderId="35" xfId="1" applyFont="1" applyFill="1" applyBorder="1" applyAlignment="1">
      <alignment horizontal="center" vertical="center" wrapText="1" readingOrder="1"/>
    </xf>
    <xf numFmtId="9" fontId="11" fillId="11" borderId="35" xfId="0" applyNumberFormat="1" applyFont="1" applyFill="1" applyBorder="1" applyAlignment="1">
      <alignment horizontal="center" vertical="center" wrapText="1" readingOrder="1"/>
    </xf>
    <xf numFmtId="0" fontId="15" fillId="13" borderId="16" xfId="0" applyFont="1" applyFill="1" applyBorder="1" applyAlignment="1">
      <alignment vertical="center" wrapText="1"/>
    </xf>
    <xf numFmtId="0" fontId="15" fillId="13" borderId="8" xfId="0" applyFont="1" applyFill="1" applyBorder="1" applyAlignment="1">
      <alignment vertical="center" wrapText="1"/>
    </xf>
    <xf numFmtId="0" fontId="15" fillId="13" borderId="38" xfId="0" applyFont="1" applyFill="1" applyBorder="1" applyAlignment="1">
      <alignment vertical="center" wrapText="1"/>
    </xf>
    <xf numFmtId="0" fontId="15" fillId="13" borderId="39" xfId="0" applyFont="1" applyFill="1" applyBorder="1" applyAlignment="1">
      <alignment vertical="center" wrapText="1"/>
    </xf>
    <xf numFmtId="0" fontId="15" fillId="13" borderId="44" xfId="0" applyFont="1" applyFill="1" applyBorder="1" applyAlignment="1">
      <alignment vertical="center" wrapText="1"/>
    </xf>
    <xf numFmtId="0" fontId="15" fillId="13" borderId="46" xfId="0" applyFont="1" applyFill="1" applyBorder="1" applyAlignment="1">
      <alignment vertical="center" wrapText="1"/>
    </xf>
    <xf numFmtId="0" fontId="15" fillId="13" borderId="9" xfId="0" applyFont="1" applyFill="1" applyBorder="1" applyAlignment="1">
      <alignment vertical="center" wrapText="1"/>
    </xf>
    <xf numFmtId="0" fontId="15" fillId="13" borderId="56" xfId="0" applyFont="1" applyFill="1" applyBorder="1" applyAlignment="1">
      <alignment vertical="center" wrapText="1"/>
    </xf>
    <xf numFmtId="0" fontId="15" fillId="13" borderId="57" xfId="0" applyFont="1" applyFill="1" applyBorder="1" applyAlignment="1">
      <alignment vertical="center" wrapText="1"/>
    </xf>
    <xf numFmtId="0" fontId="0" fillId="0" borderId="16" xfId="0" applyBorder="1" applyAlignment="1">
      <alignment horizontal="center" vertical="center" wrapText="1"/>
    </xf>
    <xf numFmtId="0" fontId="6" fillId="0" borderId="39" xfId="2" applyBorder="1" applyAlignment="1">
      <alignment horizontal="center" wrapText="1"/>
    </xf>
    <xf numFmtId="0" fontId="26" fillId="0" borderId="0" xfId="0" applyFont="1" applyAlignment="1">
      <alignment horizontal="left" vertical="center" wrapText="1" indent="2"/>
    </xf>
    <xf numFmtId="0" fontId="27" fillId="0" borderId="59" xfId="0" applyFont="1" applyBorder="1" applyAlignment="1">
      <alignment wrapText="1"/>
    </xf>
    <xf numFmtId="0" fontId="4" fillId="0" borderId="44" xfId="0" applyFont="1" applyBorder="1" applyAlignment="1">
      <alignment horizontal="left" vertical="center" wrapText="1"/>
    </xf>
    <xf numFmtId="0" fontId="28" fillId="6" borderId="60" xfId="0" applyFont="1" applyFill="1" applyBorder="1" applyAlignment="1">
      <alignment horizontal="left" vertical="center" wrapText="1"/>
    </xf>
    <xf numFmtId="0" fontId="4" fillId="6" borderId="59" xfId="0" applyFont="1" applyFill="1" applyBorder="1" applyAlignment="1">
      <alignment horizontal="left" vertical="center" wrapText="1"/>
    </xf>
    <xf numFmtId="0" fontId="4" fillId="0" borderId="59" xfId="0" applyFont="1" applyBorder="1" applyAlignment="1">
      <alignment horizontal="center" vertical="center" wrapText="1"/>
    </xf>
    <xf numFmtId="0" fontId="6" fillId="0" borderId="39" xfId="3" applyBorder="1" applyAlignment="1">
      <alignment vertical="center"/>
    </xf>
    <xf numFmtId="0" fontId="6" fillId="0" borderId="3" xfId="2" applyBorder="1" applyAlignment="1">
      <alignment vertical="center" wrapText="1"/>
    </xf>
    <xf numFmtId="0" fontId="6" fillId="0" borderId="3" xfId="3" applyBorder="1" applyAlignment="1">
      <alignment vertical="center"/>
    </xf>
    <xf numFmtId="0" fontId="6" fillId="0" borderId="3" xfId="2" applyBorder="1" applyAlignment="1">
      <alignment vertical="center"/>
    </xf>
    <xf numFmtId="0" fontId="6" fillId="0" borderId="3" xfId="3" applyBorder="1" applyAlignment="1">
      <alignment vertical="center" wrapText="1"/>
    </xf>
    <xf numFmtId="0" fontId="4" fillId="6" borderId="59" xfId="0" applyFont="1" applyFill="1" applyBorder="1" applyAlignment="1">
      <alignment horizontal="center" vertical="center" wrapText="1"/>
    </xf>
    <xf numFmtId="0" fontId="30" fillId="6" borderId="3" xfId="2" applyFont="1" applyFill="1" applyBorder="1" applyAlignment="1">
      <alignment vertical="center" wrapText="1"/>
    </xf>
    <xf numFmtId="0" fontId="6" fillId="6" borderId="3" xfId="3" applyFill="1" applyBorder="1" applyAlignment="1">
      <alignment vertical="center" wrapText="1"/>
    </xf>
    <xf numFmtId="0" fontId="28" fillId="0" borderId="59" xfId="0" applyFont="1" applyBorder="1" applyAlignment="1">
      <alignment horizontal="left" vertical="center" wrapText="1"/>
    </xf>
    <xf numFmtId="0" fontId="6" fillId="0" borderId="0" xfId="3" applyAlignment="1">
      <alignment vertical="center"/>
    </xf>
    <xf numFmtId="0" fontId="4" fillId="0" borderId="59" xfId="0" applyFont="1" applyBorder="1" applyAlignment="1">
      <alignment horizontal="left" vertical="center" wrapText="1"/>
    </xf>
    <xf numFmtId="0" fontId="6" fillId="0" borderId="8" xfId="3" applyBorder="1" applyAlignment="1">
      <alignment wrapText="1"/>
    </xf>
    <xf numFmtId="0" fontId="6" fillId="0" borderId="3" xfId="3" applyBorder="1" applyAlignment="1">
      <alignment horizontal="left" vertical="center" wrapText="1"/>
    </xf>
    <xf numFmtId="0" fontId="6" fillId="0" borderId="0" xfId="3" applyAlignment="1">
      <alignment vertical="center" wrapText="1"/>
    </xf>
    <xf numFmtId="0" fontId="33" fillId="0" borderId="0" xfId="0" applyFont="1" applyAlignment="1">
      <alignment wrapText="1"/>
    </xf>
    <xf numFmtId="0" fontId="6" fillId="0" borderId="0" xfId="3" applyAlignment="1">
      <alignment wrapText="1"/>
    </xf>
    <xf numFmtId="0" fontId="8" fillId="0" borderId="17" xfId="0" applyFont="1" applyBorder="1" applyAlignment="1">
      <alignment horizontal="center" vertical="center" wrapText="1"/>
    </xf>
    <xf numFmtId="0" fontId="6" fillId="0" borderId="1" xfId="3" applyBorder="1" applyAlignment="1">
      <alignment horizontal="center" vertical="center"/>
    </xf>
    <xf numFmtId="0" fontId="6" fillId="0" borderId="1" xfId="3" applyBorder="1" applyAlignment="1">
      <alignment horizontal="center" vertical="center" wrapText="1"/>
    </xf>
    <xf numFmtId="0" fontId="6" fillId="0" borderId="0" xfId="3"/>
    <xf numFmtId="0" fontId="25" fillId="0" borderId="16" xfId="0" applyFont="1" applyBorder="1" applyAlignment="1">
      <alignment horizontal="center" vertical="top" wrapText="1"/>
    </xf>
    <xf numFmtId="0" fontId="6" fillId="0" borderId="0" xfId="3" applyAlignment="1">
      <alignment horizontal="center" vertical="center"/>
    </xf>
    <xf numFmtId="9" fontId="4" fillId="6" borderId="1" xfId="0" applyNumberFormat="1" applyFont="1" applyFill="1" applyBorder="1" applyAlignment="1">
      <alignment horizontal="center" vertical="center" wrapText="1"/>
    </xf>
    <xf numFmtId="9" fontId="5" fillId="6"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xf>
    <xf numFmtId="0" fontId="4" fillId="6" borderId="0" xfId="0" applyFont="1" applyFill="1" applyAlignment="1">
      <alignment horizontal="center" vertical="center"/>
    </xf>
    <xf numFmtId="0" fontId="0" fillId="6" borderId="0" xfId="0" applyFill="1"/>
    <xf numFmtId="0" fontId="4" fillId="18" borderId="1" xfId="0" applyFont="1" applyFill="1" applyBorder="1" applyAlignment="1">
      <alignment horizontal="center" vertical="center" wrapText="1"/>
    </xf>
    <xf numFmtId="0" fontId="0" fillId="18" borderId="1" xfId="0" applyFill="1" applyBorder="1" applyAlignment="1">
      <alignment wrapText="1"/>
    </xf>
    <xf numFmtId="0" fontId="4" fillId="0" borderId="1" xfId="0" applyFont="1" applyBorder="1" applyAlignment="1" applyProtection="1">
      <alignment vertical="center" wrapText="1"/>
      <protection locked="0"/>
    </xf>
    <xf numFmtId="0" fontId="0" fillId="0" borderId="3" xfId="0" applyBorder="1" applyAlignment="1">
      <alignment wrapText="1"/>
    </xf>
    <xf numFmtId="0" fontId="6" fillId="0" borderId="39" xfId="3" applyBorder="1" applyAlignment="1">
      <alignment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1" xfId="0" applyFont="1" applyBorder="1" applyAlignment="1">
      <alignment horizontal="center" vertical="center"/>
    </xf>
    <xf numFmtId="0" fontId="17" fillId="0" borderId="26" xfId="0" applyFont="1" applyBorder="1" applyAlignment="1">
      <alignment horizontal="center" vertical="center"/>
    </xf>
    <xf numFmtId="0" fontId="18" fillId="0" borderId="0" xfId="0" applyFont="1" applyAlignment="1">
      <alignment horizontal="center" wrapText="1"/>
    </xf>
    <xf numFmtId="0" fontId="11" fillId="16" borderId="28"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22" fillId="16" borderId="27" xfId="0" applyFont="1" applyFill="1" applyBorder="1" applyAlignment="1">
      <alignment horizontal="center" vertical="center" wrapText="1" readingOrder="1"/>
    </xf>
    <xf numFmtId="0" fontId="22" fillId="16" borderId="29" xfId="0" applyFont="1" applyFill="1" applyBorder="1" applyAlignment="1">
      <alignment horizontal="center" vertical="center" wrapText="1" readingOrder="1"/>
    </xf>
    <xf numFmtId="0" fontId="11" fillId="16" borderId="4" xfId="0" applyFont="1" applyFill="1" applyBorder="1" applyAlignment="1">
      <alignment horizontal="center" vertical="center" wrapText="1" readingOrder="1"/>
    </xf>
    <xf numFmtId="0" fontId="11" fillId="16" borderId="5" xfId="0" applyFont="1" applyFill="1" applyBorder="1" applyAlignment="1">
      <alignment horizontal="center" vertical="center" wrapText="1" readingOrder="1"/>
    </xf>
    <xf numFmtId="0" fontId="0" fillId="0" borderId="11" xfId="0" applyBorder="1" applyAlignment="1">
      <alignment horizontal="center" vertical="center" wrapText="1"/>
    </xf>
    <xf numFmtId="0" fontId="0" fillId="0" borderId="13" xfId="0"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1" xfId="0" applyFont="1" applyBorder="1" applyAlignment="1">
      <alignment wrapText="1"/>
    </xf>
    <xf numFmtId="0" fontId="5" fillId="0" borderId="37" xfId="0" applyFont="1" applyBorder="1" applyAlignment="1">
      <alignment wrapText="1"/>
    </xf>
    <xf numFmtId="0" fontId="5"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9" fontId="2" fillId="5" borderId="1" xfId="1" applyFont="1" applyFill="1" applyBorder="1" applyAlignment="1" applyProtection="1">
      <alignment horizontal="center" vertical="center" wrapText="1"/>
    </xf>
    <xf numFmtId="0" fontId="14" fillId="14" borderId="14" xfId="0" applyFont="1" applyFill="1" applyBorder="1" applyAlignment="1">
      <alignment horizontal="center" vertical="center" wrapText="1"/>
    </xf>
    <xf numFmtId="0" fontId="14" fillId="14" borderId="15" xfId="0" applyFont="1" applyFill="1" applyBorder="1" applyAlignment="1">
      <alignment horizontal="center" vertical="center" wrapText="1"/>
    </xf>
    <xf numFmtId="10"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9" fontId="4" fillId="0" borderId="1" xfId="0" applyNumberFormat="1" applyFont="1" applyBorder="1" applyAlignment="1">
      <alignment horizontal="center" vertical="center"/>
    </xf>
    <xf numFmtId="0" fontId="15" fillId="13" borderId="16" xfId="0" applyFont="1" applyFill="1" applyBorder="1" applyAlignment="1">
      <alignment vertical="center" wrapText="1"/>
    </xf>
    <xf numFmtId="0" fontId="15" fillId="13" borderId="40" xfId="0" applyFont="1" applyFill="1" applyBorder="1" applyAlignment="1">
      <alignment vertical="center" wrapText="1"/>
    </xf>
    <xf numFmtId="0" fontId="15" fillId="13" borderId="52" xfId="0" applyFont="1" applyFill="1" applyBorder="1" applyAlignment="1">
      <alignment vertical="center" wrapText="1"/>
    </xf>
    <xf numFmtId="0" fontId="15" fillId="13" borderId="48" xfId="0" applyFont="1" applyFill="1" applyBorder="1" applyAlignment="1">
      <alignment vertical="center" wrapText="1"/>
    </xf>
    <xf numFmtId="0" fontId="15" fillId="13" borderId="50" xfId="0" applyFont="1" applyFill="1" applyBorder="1" applyAlignment="1">
      <alignment vertical="center" wrapText="1"/>
    </xf>
    <xf numFmtId="0" fontId="15" fillId="13" borderId="49" xfId="0" applyFont="1" applyFill="1" applyBorder="1" applyAlignment="1">
      <alignment vertical="center" wrapText="1"/>
    </xf>
    <xf numFmtId="0" fontId="15" fillId="13" borderId="51" xfId="0" applyFont="1" applyFill="1" applyBorder="1" applyAlignment="1">
      <alignment vertical="center" wrapText="1"/>
    </xf>
    <xf numFmtId="0" fontId="15" fillId="13" borderId="45" xfId="0" applyFont="1" applyFill="1" applyBorder="1" applyAlignment="1">
      <alignment vertical="center" wrapText="1"/>
    </xf>
    <xf numFmtId="0" fontId="15" fillId="13" borderId="43" xfId="0" applyFont="1" applyFill="1" applyBorder="1" applyAlignment="1">
      <alignment vertical="center" wrapText="1"/>
    </xf>
    <xf numFmtId="0" fontId="15" fillId="13" borderId="0" xfId="0" applyFont="1" applyFill="1" applyAlignment="1">
      <alignment vertical="center" wrapText="1"/>
    </xf>
    <xf numFmtId="0" fontId="15" fillId="13" borderId="47" xfId="0" applyFont="1" applyFill="1" applyBorder="1" applyAlignment="1">
      <alignment vertical="center" wrapText="1"/>
    </xf>
    <xf numFmtId="0" fontId="15" fillId="13" borderId="0" xfId="0" applyFont="1" applyFill="1" applyAlignment="1">
      <alignment horizontal="center" vertical="center" wrapText="1"/>
    </xf>
    <xf numFmtId="0" fontId="16" fillId="15" borderId="11" xfId="0" applyFont="1" applyFill="1" applyBorder="1" applyAlignment="1">
      <alignment horizontal="center" vertical="center" wrapText="1"/>
    </xf>
    <xf numFmtId="0" fontId="15" fillId="13" borderId="1" xfId="0" applyFont="1" applyFill="1" applyBorder="1" applyAlignment="1">
      <alignment vertical="center" wrapText="1"/>
    </xf>
    <xf numFmtId="0" fontId="15" fillId="13" borderId="58" xfId="0" applyFont="1" applyFill="1" applyBorder="1" applyAlignment="1">
      <alignment vertical="center" wrapText="1"/>
    </xf>
    <xf numFmtId="0" fontId="15" fillId="13" borderId="53" xfId="0" applyFont="1" applyFill="1" applyBorder="1" applyAlignment="1">
      <alignment vertical="center" wrapText="1"/>
    </xf>
    <xf numFmtId="0" fontId="15" fillId="13" borderId="41" xfId="0" applyFont="1" applyFill="1" applyBorder="1" applyAlignment="1">
      <alignment vertical="center" wrapText="1"/>
    </xf>
    <xf numFmtId="0" fontId="15" fillId="13" borderId="42" xfId="0" applyFont="1" applyFill="1" applyBorder="1" applyAlignment="1">
      <alignment vertical="center" wrapText="1"/>
    </xf>
    <xf numFmtId="0" fontId="15" fillId="13" borderId="54" xfId="0" applyFont="1" applyFill="1" applyBorder="1" applyAlignment="1">
      <alignment vertical="center" wrapText="1"/>
    </xf>
    <xf numFmtId="0" fontId="15" fillId="13" borderId="55" xfId="0" applyFont="1" applyFill="1" applyBorder="1" applyAlignment="1">
      <alignment vertical="center" wrapText="1"/>
    </xf>
    <xf numFmtId="0" fontId="15" fillId="13" borderId="9" xfId="0"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15" fillId="13" borderId="10" xfId="0" applyFont="1" applyFill="1" applyBorder="1" applyAlignment="1">
      <alignment horizontal="center" vertical="center" wrapText="1"/>
    </xf>
    <xf numFmtId="0" fontId="15" fillId="13" borderId="19"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3" borderId="20" xfId="0" applyFont="1" applyFill="1" applyBorder="1" applyAlignment="1">
      <alignment horizontal="center" vertical="center" wrapText="1"/>
    </xf>
    <xf numFmtId="0" fontId="15" fillId="13" borderId="16"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5" fillId="13" borderId="11" xfId="0" applyFont="1" applyFill="1" applyBorder="1" applyAlignment="1">
      <alignment vertical="center" wrapText="1"/>
    </xf>
    <xf numFmtId="0" fontId="15" fillId="13" borderId="13"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5" fillId="6"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wrapText="1" readingOrder="1"/>
    </xf>
    <xf numFmtId="9" fontId="4"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20" fillId="2"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3"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8" xfId="0" applyFont="1" applyFill="1" applyBorder="1" applyAlignment="1">
      <alignment horizontal="center" vertical="center" wrapText="1"/>
    </xf>
    <xf numFmtId="9" fontId="2" fillId="5" borderId="3" xfId="1" applyFont="1" applyFill="1" applyBorder="1" applyAlignment="1">
      <alignment horizontal="center" vertical="center" wrapText="1"/>
    </xf>
    <xf numFmtId="9" fontId="2" fillId="5" borderId="8" xfId="1" applyFont="1" applyFill="1" applyBorder="1" applyAlignment="1">
      <alignment horizontal="center" vertical="center" wrapText="1"/>
    </xf>
    <xf numFmtId="0" fontId="14" fillId="14" borderId="14" xfId="0" applyFont="1" applyFill="1" applyBorder="1" applyAlignment="1">
      <alignment vertical="center" wrapText="1"/>
    </xf>
    <xf numFmtId="0" fontId="14" fillId="14" borderId="15" xfId="0" applyFont="1" applyFill="1" applyBorder="1" applyAlignment="1">
      <alignment vertical="center" wrapText="1"/>
    </xf>
    <xf numFmtId="0" fontId="21" fillId="2" borderId="1" xfId="0" applyFont="1" applyFill="1" applyBorder="1" applyAlignment="1">
      <alignment horizontal="center" vertical="center" wrapText="1"/>
    </xf>
    <xf numFmtId="9" fontId="2" fillId="5" borderId="1" xfId="1" applyFont="1" applyFill="1" applyBorder="1" applyAlignment="1">
      <alignment horizontal="center" vertical="center" wrapText="1"/>
    </xf>
  </cellXfs>
  <cellStyles count="4">
    <cellStyle name="Hipervínculo" xfId="2" builtinId="8"/>
    <cellStyle name="Hyperlink" xfId="3"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1763731</xdr:colOff>
      <xdr:row>1</xdr:row>
      <xdr:rowOff>51370</xdr:rowOff>
    </xdr:from>
    <xdr:to>
      <xdr:col>2</xdr:col>
      <xdr:colOff>238875</xdr:colOff>
      <xdr:row>2</xdr:row>
      <xdr:rowOff>367301</xdr:rowOff>
    </xdr:to>
    <xdr:pic>
      <xdr:nvPicPr>
        <xdr:cNvPr id="2" name="Imagen 1">
          <a:extLst>
            <a:ext uri="{FF2B5EF4-FFF2-40B4-BE49-F238E27FC236}">
              <a16:creationId xmlns:a16="http://schemas.microsoft.com/office/drawing/2014/main" id="{86BE88E4-DD14-4CD2-9FAC-3CF0340C6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765" y="239730"/>
          <a:ext cx="8382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1234440</xdr:colOff>
      <xdr:row>0</xdr:row>
      <xdr:rowOff>175260</xdr:rowOff>
    </xdr:from>
    <xdr:to>
      <xdr:col>3</xdr:col>
      <xdr:colOff>1065399</xdr:colOff>
      <xdr:row>1</xdr:row>
      <xdr:rowOff>682912</xdr:rowOff>
    </xdr:to>
    <xdr:pic>
      <xdr:nvPicPr>
        <xdr:cNvPr id="2" name="Imagen 1" descr="Imagen que contiene Texto&#10;&#10;Descripción generada automáticamente">
          <a:extLst>
            <a:ext uri="{FF2B5EF4-FFF2-40B4-BE49-F238E27FC236}">
              <a16:creationId xmlns:a16="http://schemas.microsoft.com/office/drawing/2014/main" id="{CEB7D047-8D89-453B-8FA8-545C2F5A75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750820" y="175260"/>
          <a:ext cx="1370199" cy="690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1021969</xdr:colOff>
      <xdr:row>0</xdr:row>
      <xdr:rowOff>1132</xdr:rowOff>
    </xdr:from>
    <xdr:to>
      <xdr:col>3</xdr:col>
      <xdr:colOff>502920</xdr:colOff>
      <xdr:row>1</xdr:row>
      <xdr:rowOff>332392</xdr:rowOff>
    </xdr:to>
    <xdr:pic>
      <xdr:nvPicPr>
        <xdr:cNvPr id="3" name="Imagen 2" descr="Imagen que contiene Texto&#10;&#10;Descripción generada automáticamente">
          <a:extLst>
            <a:ext uri="{FF2B5EF4-FFF2-40B4-BE49-F238E27FC236}">
              <a16:creationId xmlns:a16="http://schemas.microsoft.com/office/drawing/2014/main" id="{E9F7F1A0-807A-4C68-AF1A-37B757716C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949829" y="1132"/>
          <a:ext cx="1020191" cy="5141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369271</xdr:colOff>
      <xdr:row>1</xdr:row>
      <xdr:rowOff>15240</xdr:rowOff>
    </xdr:from>
    <xdr:to>
      <xdr:col>1</xdr:col>
      <xdr:colOff>85272</xdr:colOff>
      <xdr:row>2</xdr:row>
      <xdr:rowOff>510540</xdr:rowOff>
    </xdr:to>
    <xdr:pic>
      <xdr:nvPicPr>
        <xdr:cNvPr id="2" name="Imagen 1">
          <a:extLst>
            <a:ext uri="{FF2B5EF4-FFF2-40B4-BE49-F238E27FC236}">
              <a16:creationId xmlns:a16="http://schemas.microsoft.com/office/drawing/2014/main" id="{2F63DA55-38C0-4506-94BC-5DF585129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271" y="198120"/>
          <a:ext cx="676121"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1330139</xdr:colOff>
      <xdr:row>0</xdr:row>
      <xdr:rowOff>0</xdr:rowOff>
    </xdr:from>
    <xdr:to>
      <xdr:col>3</xdr:col>
      <xdr:colOff>855009</xdr:colOff>
      <xdr:row>3</xdr:row>
      <xdr:rowOff>39781</xdr:rowOff>
    </xdr:to>
    <xdr:pic>
      <xdr:nvPicPr>
        <xdr:cNvPr id="5" name="Imagen 1" descr="Imagen que contiene Texto&#10;&#10;Descripción generada automáticamente">
          <a:extLst>
            <a:ext uri="{FF2B5EF4-FFF2-40B4-BE49-F238E27FC236}">
              <a16:creationId xmlns:a16="http://schemas.microsoft.com/office/drawing/2014/main" id="{677CADE1-B257-4AC6-936D-5BBD08544C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3266515" y="0"/>
          <a:ext cx="1066800" cy="6000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240199</xdr:colOff>
      <xdr:row>0</xdr:row>
      <xdr:rowOff>0</xdr:rowOff>
    </xdr:from>
    <xdr:to>
      <xdr:col>3</xdr:col>
      <xdr:colOff>524291</xdr:colOff>
      <xdr:row>1</xdr:row>
      <xdr:rowOff>636318</xdr:rowOff>
    </xdr:to>
    <xdr:pic>
      <xdr:nvPicPr>
        <xdr:cNvPr id="3" name="Imagen 2" descr="Imagen que contiene Texto&#10;&#10;Descripción generada automáticamente">
          <a:extLst>
            <a:ext uri="{FF2B5EF4-FFF2-40B4-BE49-F238E27FC236}">
              <a16:creationId xmlns:a16="http://schemas.microsoft.com/office/drawing/2014/main" id="{F6EE8F1B-813F-4E47-9067-5227795F94D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37" t="23815" r="18338" b="23554"/>
        <a:stretch/>
      </xdr:blipFill>
      <xdr:spPr>
        <a:xfrm>
          <a:off x="2160439" y="0"/>
          <a:ext cx="1282312" cy="8191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minenergiacol-my.sharepoint.com/:x:/g/personal/vymonroy_minenergia_gov_co/EXWzJMCtM_hItVg-qXFX-HwBU61hYUufktqIknCocVBeRg?e=PWkonp" TargetMode="External"/><Relationship Id="rId13" Type="http://schemas.openxmlformats.org/officeDocument/2006/relationships/hyperlink" Target="https://minenergiacol-my.sharepoint.com/:f:/g/personal/vymonroy_minenergia_gov_co/En8ggyVZkuJLmwFKGLn3nI4Br90YQIZ_LJ2t1coaU-r7bg?e=XAUpJw" TargetMode="External"/><Relationship Id="rId3" Type="http://schemas.openxmlformats.org/officeDocument/2006/relationships/hyperlink" Target="https://minenergiacol-my.sharepoint.com/:f:/g/personal/ajpena_minenergia_gov_co/Eo9L9dmFiSVDhoR37QmvcXQBDG6nubY3XqB6tWJ9FrxnkQ?e=DBOUZd" TargetMode="External"/><Relationship Id="rId7" Type="http://schemas.openxmlformats.org/officeDocument/2006/relationships/hyperlink" Target="https://minenergiacol.sharepoint.com/:f:/r/sites/OPGI-GRUPOGESTIONYSEGUIMIENTO-SIG/Shared%20Documents/TRANSPARENCIA/PROGRAMA%20TRANSPARENCIA%20Y%20ETICA%20PUBLICA/PROGRAMA%20TRANSPARENCIA%202024/Programa%20de%20transparencia%20seguimiento%20tercer%20cuatrimestre/Componente%201%20GESTI%C3%93N%20DEL%20RIESGO/1.4.2?csf=1&amp;web=1&amp;e=V25Aln" TargetMode="External"/><Relationship Id="rId12" Type="http://schemas.openxmlformats.org/officeDocument/2006/relationships/hyperlink" Target="https://www.minenergia.gov.co/documents/12917/Acta_No.3_Comite__de_Coordinaci%C3%B2n_del_Sistema_de_Control_Interno_26112024_1.pdf" TargetMode="External"/><Relationship Id="rId17" Type="http://schemas.openxmlformats.org/officeDocument/2006/relationships/drawing" Target="../drawings/drawing2.xml"/><Relationship Id="rId2" Type="http://schemas.openxmlformats.org/officeDocument/2006/relationships/hyperlink" Target="https://minenergiacol-my.sharepoint.com/:f:/g/personal/ajpena_minenergia_gov_co/Es2jzTpErARAmkDVAI4kThwBUf0-kTCbs57yKzyGY3TXBw?e=7pAec8" TargetMode="External"/><Relationship Id="rId16" Type="http://schemas.openxmlformats.org/officeDocument/2006/relationships/printerSettings" Target="../printerSettings/printerSettings1.bin"/><Relationship Id="rId1" Type="http://schemas.openxmlformats.org/officeDocument/2006/relationships/hyperlink" Target="https://minenergiacol-my.sharepoint.com/personal/ambermudez_minenergia_gov_co/_layouts/15/onedrive.aspx?id=%2Fpersonal%2Fambermudez%5Fminenergia%5Fgov%5Fco%2FDocuments%2FEVIDENCIAS%20DEBIDA%20DILIGENCIA&amp;ga=1" TargetMode="External"/><Relationship Id="rId6" Type="http://schemas.openxmlformats.org/officeDocument/2006/relationships/hyperlink" Target="https://minenergiacol-my.sharepoint.com/:x:/r/personal/ajpena_minenergia_gov_co/_layouts/15/Doc.aspx?sourcedoc=%7B2E6BEB7B-5EBB-4879-91C2-346CAEE2FF8A%7D&amp;file=Listado%20maestro%20de%20documentos.xlsx&amp;action=default&amp;mobileredirect=true" TargetMode="External"/><Relationship Id="rId11" Type="http://schemas.openxmlformats.org/officeDocument/2006/relationships/hyperlink" Target="https://minenergiacol-my.sharepoint.com/:f:/g/personal/ajpena_minenergia_gov_co/EtxFTbFgRXNHoGopyTHNn1MBtCsw5rfEg4IjURnlDqDefQ?e=cClIKq" TargetMode="External"/><Relationship Id="rId5" Type="http://schemas.openxmlformats.org/officeDocument/2006/relationships/hyperlink" Target="https://minenergiacol.sharepoint.com/:f:/s/OPGI-GRUPOGESTIONYSEGUIMIENTO-SIG/EksQdRr5OkZFrM2tHx1RmrQB_sQ25QY_C8xy4dHeViu_XA?e=2uTOyy" TargetMode="External"/><Relationship Id="rId15" Type="http://schemas.openxmlformats.org/officeDocument/2006/relationships/hyperlink" Target="https://minenergiacol-my.sharepoint.com/:b:/r/personal/ajpena_minenergia_gov_co/Documents/SGC%20MINENERG%C3%8DA%202023/Documentaci%C3%B3n%20SGC/Servicio%20al%20Ciudadano/PARTICIPACI%C3%93N%20CUIDADANA/3.%20PROCEDIMIENTO/T-RE-P-01%20PROCEDIMIENTO%20PARA%20ATENCI%C3%93N%20Y%20CONTROL%20DE%20PETICIONES,%20QUEJAS,%20RECLAMOS,%20SUGERENCIAS%20Y%20DENUNCIAS%20%E2%80%93%20PQRSD.pdf?csf=1&amp;web=1&amp;e=g01DWh" TargetMode="External"/><Relationship Id="rId10" Type="http://schemas.openxmlformats.org/officeDocument/2006/relationships/hyperlink" Target="https://minenergiacol-my.sharepoint.com/:x:/g/personal/ajpena_minenergia_gov_co/Eftn3mbWKrxBhqMllIDkCpQBfQxPGrlMF1o--BEmbJTs3A?e=UoK6m8" TargetMode="External"/><Relationship Id="rId4" Type="http://schemas.openxmlformats.org/officeDocument/2006/relationships/hyperlink" Target="https://minenergiacol.sharepoint.com/:f:/s/OPGI-GRUPOGESTIONYSEGUIMIENTO-SIG/EuKhC5xw9TNDkMsWZHcpAy8BH3QXe6MVxsJyQzcQmOkypA?e=Hauwh8" TargetMode="External"/><Relationship Id="rId9" Type="http://schemas.openxmlformats.org/officeDocument/2006/relationships/hyperlink" Target="https://www.minenergia.gov.co/documents/12749/OCI-Inf.2024-081_Auditoria_Sistema_Adm_Riesgos_OCT-_2024_Final.pdf" TargetMode="External"/><Relationship Id="rId14" Type="http://schemas.openxmlformats.org/officeDocument/2006/relationships/hyperlink" Target="https://minenergiacol.sharepoint.com/sites/GrupodeControlInternoDisciplinario/Shared%20Documents/Forms/AllItems.aspx?id=%2Fsites%2FGrupodeControlInternoDisciplinario%2FShared%20Documents%2FGADPI%2FMIPG%2FPlan%20de%20Acci%C3%B3n%202024%2FEVIDENCIAS%20DE%20CUMPLIMIENTO%20%2D%20PLAN%20DE%20ACCION%202024%2FSesiones%20de%20instancia%20de%20evaluaci%C3%B3n&amp;viewid=c1dfa20c%2D2c59%2D4b35%2D912c%2Dc7106c353123"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minenergiacol.sharepoint.com/:x:/r/sites/OPGI-GRUPOGESTIONYSEGUIMIENTO-SIG/Shared%20Documents/TRANSPARENCIA/PROGRAMA%20TRANSPARENCIA%20Y%20ETICA%20PUBLICA/PROGRAMA%20TRANSPARENCIA%202024/Programa%20de%20transparencia%20seguimiento%20tercer%20cuatrimestre/Componente%202%20REDES%20Y%20ARTICULACI%C3%93N/3.%20Plan%20de%20Trabajo%20-%20RedTEJ.xlsx?d=wb5bbff20047b43cfa5ffcdb977685ccf&amp;csf=1&amp;web=1&amp;e=NOGg2e" TargetMode="External"/><Relationship Id="rId2" Type="http://schemas.openxmlformats.org/officeDocument/2006/relationships/hyperlink" Target="https://minenergiacol.sharepoint.com/:b:/r/sites/OPGI-GRUPOGESTIONYSEGUIMIENTO-SIG/Shared%20Documents/TRANSPARENCIA/PROGRAMA%20TRANSPARENCIA%20Y%20ETICA%20PUBLICA/PROGRAMA%20TRANSPARENCIA%202024/Programa%20de%20transparencia%20seguimiento%20tercer%20cuatrimestre/Componente%202%20REDES%20Y%20ARTICULACI%C3%93N/2.%20Pacto%20por%20una%20Transici%C3%B3n%20Energ%C3%A9tica%20Justa.pdf?csf=1&amp;web=1&amp;e=bFDtbs" TargetMode="External"/><Relationship Id="rId1" Type="http://schemas.openxmlformats.org/officeDocument/2006/relationships/hyperlink" Target="https://minenergiacol.sharepoint.com/:b:/r/sites/OPGI-GRUPOGESTIONYSEGUIMIENTO-SIG/Shared%20Documents/TRANSPARENCIA/PROGRAMA%20TRANSPARENCIA%20Y%20ETICA%20PUBLICA/PROGRAMA%20TRANSPARENCIA%202024/Programa%20de%20transparencia%20seguimiento%20tercer%20cuatrimestre/Componente%202%20REDES%20Y%20ARTICULACI%C3%93N/1.%20PROPUESTA%20DE%20REGLAMENTO%20INTERNO%20CONSEJO%20(Borrador).pdf?csf=1&amp;web=1&amp;e=beY9Wc"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minenergia.gov.co/documents/12651/MEMORIAS_ESPACIOS_CIUDADANOS_TERCER_Trimestre_-2024.pdf" TargetMode="External"/><Relationship Id="rId13" Type="http://schemas.openxmlformats.org/officeDocument/2006/relationships/hyperlink" Target="https://acortar.link/bziydc" TargetMode="External"/><Relationship Id="rId18" Type="http://schemas.openxmlformats.org/officeDocument/2006/relationships/hyperlink" Target="https://minenergiacol-my.sharepoint.com/:f:/r/personal/jabuelvas_minenergia_gov_co/Documents/Programa%20de%20Transparencia%20Cuatrimestre%203-2024/Componente%203%20CULTURA%20DE%20LA%20LEGALIDAD%20Y%20ESTADO%20ABIERTO/3.1.4?csf=1&amp;web=1&amp;e=a0BVpA" TargetMode="External"/><Relationship Id="rId26" Type="http://schemas.openxmlformats.org/officeDocument/2006/relationships/hyperlink" Target="https://minenergiacol.sharepoint.com/:f:/s/OPGI-GRUPOGESTIONYSEGUIMIENTO-SIG/EhJCoqpJTbxFkMqFbSXLMdIB4Vdi8YciwnT4xKpOqV_PGQ?e=X6RmOy" TargetMode="External"/><Relationship Id="rId3" Type="http://schemas.openxmlformats.org/officeDocument/2006/relationships/hyperlink" Target="https://minenergiacol-my.sharepoint.com/:f:/r/personal/jabuelvas_minenergia_gov_co/Documents/Programa%20de%20Transparencia%20Cuatrimestre%203-2024/Componente%203%20CULTURA%20DE%20LA%20LEGALIDAD%20Y%20ESTADO%20ABIERTO/3.1.8?csf=1&amp;web=1&amp;e=fs9k4T" TargetMode="External"/><Relationship Id="rId21" Type="http://schemas.openxmlformats.org/officeDocument/2006/relationships/hyperlink" Target="https://n9.cl/o9bq2a" TargetMode="External"/><Relationship Id="rId7" Type="http://schemas.openxmlformats.org/officeDocument/2006/relationships/hyperlink" Target="https://www.minenergia.gov.co/documents/12651/MEMORIAS_ESPACIOS_CIUDADANOS_TERCER_Trimestre_-2024.pdf" TargetMode="External"/><Relationship Id="rId12" Type="http://schemas.openxmlformats.org/officeDocument/2006/relationships/hyperlink" Target="https://minenergiacol-my.sharepoint.com/:f:/g/personal/jabuelvas_minenergia_gov_co/EkibVy0SsMxFgD90seQlkaIB5GFS9iYIVcJIPSfSRYGYWA?e=lFkV0w" TargetMode="External"/><Relationship Id="rId17" Type="http://schemas.openxmlformats.org/officeDocument/2006/relationships/hyperlink" Target="https://minenergiacol.sharepoint.com/:f:/s/OPGI-GRUPOGESTIONYSEGUIMIENTO-SIG/Esdc2wm5tihHro5jKfLQ55sBJLbhswFeMby6K0KLZaCqaQ?e=Q07Txg" TargetMode="External"/><Relationship Id="rId25" Type="http://schemas.openxmlformats.org/officeDocument/2006/relationships/hyperlink" Target="https://minenergiacol.sharepoint.com/:x:/s/OPGI-GRUPOGESTIONYSEGUIMIENTO-SIG/EVABKxX5Nf5OjwwlhbHf5dgBEtPhV3TmFg6_sBjkkSlFhg?e=JQdbAw" TargetMode="External"/><Relationship Id="rId2" Type="http://schemas.openxmlformats.org/officeDocument/2006/relationships/hyperlink" Target="https://minenergiacol-my.sharepoint.com/:f:/r/personal/jabuelvas_minenergia_gov_co/Documents/Programa%20de%20Transparencia%20Cuatrimestre%203-2024/Componente%203%20CULTURA%20DE%20LA%20LEGALIDAD%20Y%20ESTADO%20ABIERTO/3.1.7?csf=1&amp;web=1&amp;e=owRcPx" TargetMode="External"/><Relationship Id="rId16" Type="http://schemas.openxmlformats.org/officeDocument/2006/relationships/hyperlink" Target="https://minenergiacol.sharepoint.com/:f:/s/OPGI-GRUPOGESTIONYSEGUIMIENTO-SIG/EvhONA2LisxEk5a409TTHn8BNgjVxOwsPAWJWgZuxPsatg?e=rbsSHl" TargetMode="External"/><Relationship Id="rId20" Type="http://schemas.openxmlformats.org/officeDocument/2006/relationships/hyperlink" Target="https://n9.cl/j437av" TargetMode="External"/><Relationship Id="rId29" Type="http://schemas.openxmlformats.org/officeDocument/2006/relationships/hyperlink" Target="https://minenergiacol.sharepoint.com/:f:/s/OPGI-GRUPOGESTIONYSEGUIMIENTO-SIG/EiDFih0KorBJpyfRtVbjnR0BAjnid5J8280gER5OdxqVhQ?e=Mt4LqA" TargetMode="External"/><Relationship Id="rId1" Type="http://schemas.openxmlformats.org/officeDocument/2006/relationships/hyperlink" Target="https://minenergiacol-my.sharepoint.com/:f:/r/personal/jabuelvas_minenergia_gov_co/Documents/Programa%20de%20Transparencia%20Cuatrimestre%203-2024/Componente%203%20CULTURA%20DE%20LA%20LEGALIDAD%20Y%20ESTADO%20ABIERTO/3.1.6?csf=1&amp;web=1&amp;e=BHo7Ff" TargetMode="External"/><Relationship Id="rId6" Type="http://schemas.openxmlformats.org/officeDocument/2006/relationships/hyperlink" Target="https://www.youtube.com/watch?v=7ZhIpbJ9vsU" TargetMode="External"/><Relationship Id="rId11" Type="http://schemas.openxmlformats.org/officeDocument/2006/relationships/hyperlink" Target="https://intranet.minenergia.gov.co/es/hist%C3%B3rico-de-noticias/una-semana-de-cultura-y-bienestar-inolvidable/" TargetMode="External"/><Relationship Id="rId24" Type="http://schemas.openxmlformats.org/officeDocument/2006/relationships/hyperlink" Target="https://minenergiacol.sharepoint.com/:w:/s/OPGI-GRUPOGESTIONYSEGUIMIENTO-SIG/EbLer29h_u1CnS8eVAbJUIQBETwaRbTOqT3hytiUE1lFRA?e=xi3H1i" TargetMode="External"/><Relationship Id="rId32" Type="http://schemas.openxmlformats.org/officeDocument/2006/relationships/comments" Target="../comments2.xml"/><Relationship Id="rId5" Type="http://schemas.openxmlformats.org/officeDocument/2006/relationships/hyperlink" Target="https://www.minenergia.gov.co/documents/12850/Estrategia_de_Rendicion_de_Cuentas_2024.pdf" TargetMode="External"/><Relationship Id="rId15" Type="http://schemas.openxmlformats.org/officeDocument/2006/relationships/hyperlink" Target="https://n9.cl/d5dwx" TargetMode="External"/><Relationship Id="rId23" Type="http://schemas.openxmlformats.org/officeDocument/2006/relationships/hyperlink" Target="https://minenergiacol.sharepoint.com/:f:/s/OPGI-GRUPOGESTIONYSEGUIMIENTO-SIG/ElypfZhrmT1PhUileyHxc7sBIPA3CNwNsRthtSY11F7Izw?e=odfLDJ" TargetMode="External"/><Relationship Id="rId28" Type="http://schemas.openxmlformats.org/officeDocument/2006/relationships/hyperlink" Target="https://minenergiacol.sharepoint.com/:f:/s/OPGI-GRUPOGESTIONYSEGUIMIENTO-SIG/EufrfFtEeUVHqxBkI1IVW_YBG_asg95avoh9y8vjrt_aMg?e=yyaoS3" TargetMode="External"/><Relationship Id="rId10" Type="http://schemas.openxmlformats.org/officeDocument/2006/relationships/hyperlink" Target="https://www.minenergia.gov.co/es/servicio-al-ciudadano/caracterizaci%C3%B3n-de-usuarios/" TargetMode="External"/><Relationship Id="rId19" Type="http://schemas.openxmlformats.org/officeDocument/2006/relationships/hyperlink" Target="https://minenergiacol-my.sharepoint.com/:f:/g/personal/jabuelvas_minenergia_gov_co/ElZEYG6oA8ZIh4lX90hmwd0BRv4PRL7R572eo0zVzCNaMw?e=GdNIbR" TargetMode="External"/><Relationship Id="rId31" Type="http://schemas.openxmlformats.org/officeDocument/2006/relationships/vmlDrawing" Target="../drawings/vmlDrawing2.vml"/><Relationship Id="rId4" Type="http://schemas.openxmlformats.org/officeDocument/2006/relationships/hyperlink" Target="https://asistentevirtual.minenergia.gov.co/?PRS_USEVIDEO=true" TargetMode="External"/><Relationship Id="rId9" Type="http://schemas.openxmlformats.org/officeDocument/2006/relationships/hyperlink" Target="https://minenergiacol-my.sharepoint.com/:f:/g/personal/jabuelvas_minenergia_gov_co/Eprw7plWaf1NjeP85XbvBZYBSF58d00XolZ_wNLCvSiDog?e=lyxlbl" TargetMode="External"/><Relationship Id="rId14" Type="http://schemas.openxmlformats.org/officeDocument/2006/relationships/hyperlink" Target="https://acortar.link/NJDZYp" TargetMode="External"/><Relationship Id="rId22" Type="http://schemas.openxmlformats.org/officeDocument/2006/relationships/hyperlink" Target="https://minenergiacol-my.sharepoint.com/personal/syquevedo_minenergia_gov_co/_layouts/15/stream.aspx?id=%2Fpersonal%2Fsyquevedo%5Fminenergia%5Fgov%5Fco%2FDocuments%2FRecordings%2FRevisi%C3%B3n%20caracterizaci%C3%B3n%20y%20Actualizaci%C3%B3n%20Procedimientos%20FOROS%2D%20AGENDA%20REGULATORIA%2D20240507%5F090533%2DGrabaci%C3%B3n%20de%20la%20reuni%C3%B3n%2Emp4&amp;referrer=StreamWebApp%2EWeb&amp;referrerScenario=AddressBarCopied%2Eview%2E191736dd%2D3163%2D4e2d%2D8759%2Dd70abbd96678" TargetMode="External"/><Relationship Id="rId27" Type="http://schemas.openxmlformats.org/officeDocument/2006/relationships/hyperlink" Target="https://minenergiacol.sharepoint.com/:f:/s/OPGI-GRUPOGESTIONYSEGUIMIENTO-SIG/EtWhXpUqfDdJiQYrHMsXFPsBHrO-bA1zwe_I87XmdyrDjg?e=IN8bhj" TargetMode="External"/><Relationship Id="rId30"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2&amp;viewid=df90b4c6%2D1fe9%2D4747%2Da835%2D94801af59080" TargetMode="External"/><Relationship Id="rId2" Type="http://schemas.openxmlformats.org/officeDocument/2006/relationships/hyperlink" Target="https://minenergiacol.sharepoint.com/:f:/s/OPGI-GRUPOGESTIONYSEGUIMIENTO-SIG/Eu5icazWcKdLtmkhmHg3T-cB51SFf79fHYebF_oxteHAkA?e=hU3LWv" TargetMode="External"/><Relationship Id="rId1" Type="http://schemas.openxmlformats.org/officeDocument/2006/relationships/hyperlink" Target="https://minenergiacol.sharepoint.com/:f:/s/OPGI-GRUPOGESTIONYSEGUIMIENTO-SIG/EiJpIERdKQtNs9f3H0D4BawB-CnFZHFOloyssUztqxuFgg?e=THFrlc" TargetMode="External"/><Relationship Id="rId5" Type="http://schemas.openxmlformats.org/officeDocument/2006/relationships/drawing" Target="../drawings/drawing6.xml"/><Relationship Id="rId4" Type="http://schemas.openxmlformats.org/officeDocument/2006/relationships/hyperlink" Target="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5&amp;viewid=df90b4c6%2D1fe9%2D4747%2Da835%2D94801af59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3F287-91C4-4EE6-B2E2-45B43273773C}">
  <sheetPr>
    <tabColor theme="5" tint="0.39997558519241921"/>
  </sheetPr>
  <dimension ref="A1:J16"/>
  <sheetViews>
    <sheetView showGridLines="0" showRowColHeaders="0" tabSelected="1" zoomScale="89" workbookViewId="0">
      <selection activeCell="D7" sqref="D7"/>
    </sheetView>
  </sheetViews>
  <sheetFormatPr defaultColWidth="0" defaultRowHeight="15" zeroHeight="1"/>
  <cols>
    <col min="1" max="1" width="5.140625" customWidth="1"/>
    <col min="2" max="2" width="34.42578125" customWidth="1"/>
    <col min="3" max="3" width="25.140625" customWidth="1"/>
    <col min="4" max="4" width="29.5703125" customWidth="1"/>
    <col min="5" max="5" width="19.28515625" customWidth="1"/>
    <col min="6" max="6" width="20" customWidth="1"/>
    <col min="7" max="7" width="21.28515625" customWidth="1"/>
    <col min="8" max="8" width="21" hidden="1" customWidth="1"/>
    <col min="9" max="10" width="11.5703125" customWidth="1"/>
    <col min="11" max="16384" width="11.5703125" hidden="1"/>
  </cols>
  <sheetData>
    <row r="1" spans="2:8" ht="15.75" thickBot="1"/>
    <row r="2" spans="2:8" ht="41.45" customHeight="1">
      <c r="B2" s="151" t="s">
        <v>0</v>
      </c>
      <c r="C2" s="152"/>
      <c r="D2" s="152"/>
      <c r="E2" s="152"/>
      <c r="F2" s="152"/>
      <c r="G2" s="152"/>
      <c r="H2" s="153"/>
    </row>
    <row r="3" spans="2:8" ht="36.6" customHeight="1" thickBot="1">
      <c r="B3" s="154"/>
      <c r="C3" s="155"/>
      <c r="D3" s="155"/>
      <c r="E3" s="155"/>
      <c r="F3" s="155"/>
      <c r="G3" s="155"/>
      <c r="H3" s="156"/>
    </row>
    <row r="4" spans="2:8" ht="21">
      <c r="B4" s="160" t="s">
        <v>1</v>
      </c>
      <c r="C4" s="162" t="s">
        <v>2</v>
      </c>
      <c r="D4" s="162" t="s">
        <v>3</v>
      </c>
      <c r="E4" s="162" t="s">
        <v>4</v>
      </c>
      <c r="F4" s="162" t="s">
        <v>5</v>
      </c>
      <c r="G4" s="49" t="s">
        <v>6</v>
      </c>
      <c r="H4" s="158" t="s">
        <v>7</v>
      </c>
    </row>
    <row r="5" spans="2:8" ht="21.75" thickBot="1">
      <c r="B5" s="161"/>
      <c r="C5" s="163"/>
      <c r="D5" s="163"/>
      <c r="E5" s="163"/>
      <c r="F5" s="163"/>
      <c r="G5" s="50" t="s">
        <v>1</v>
      </c>
      <c r="H5" s="159"/>
    </row>
    <row r="6" spans="2:8" ht="21">
      <c r="B6" s="85" t="s">
        <v>8</v>
      </c>
      <c r="C6" s="32">
        <v>20</v>
      </c>
      <c r="D6" s="32">
        <v>20</v>
      </c>
      <c r="E6" s="84">
        <f>+D6/C6</f>
        <v>1</v>
      </c>
      <c r="F6" s="33">
        <f>+SUM('GESTION DE RIESGOS'!M6:M25)/20</f>
        <v>1</v>
      </c>
      <c r="G6" s="33">
        <v>0.25</v>
      </c>
      <c r="H6" s="51">
        <f>+F6*G6/$G$10</f>
        <v>0.25</v>
      </c>
    </row>
    <row r="7" spans="2:8" ht="21">
      <c r="B7" s="86" t="s">
        <v>9</v>
      </c>
      <c r="C7" s="34">
        <v>3</v>
      </c>
      <c r="D7" s="34">
        <v>3</v>
      </c>
      <c r="E7" s="84">
        <f t="shared" ref="E7:E9" si="0">+D7/C7</f>
        <v>1</v>
      </c>
      <c r="F7" s="33">
        <f>+SUM('REDES Y ARTICULACIÓN'!M6:M8)/3</f>
        <v>1</v>
      </c>
      <c r="G7" s="33">
        <v>0.25</v>
      </c>
      <c r="H7" s="51">
        <f t="shared" ref="H7:H9" si="1">+F7*G7/$G$10</f>
        <v>0.25</v>
      </c>
    </row>
    <row r="8" spans="2:8" ht="65.45" customHeight="1" thickTop="1" thickBot="1">
      <c r="B8" s="86" t="s">
        <v>10</v>
      </c>
      <c r="C8" s="35">
        <v>34</v>
      </c>
      <c r="D8" s="35">
        <v>34</v>
      </c>
      <c r="E8" s="84">
        <f t="shared" si="0"/>
        <v>1</v>
      </c>
      <c r="F8" s="33">
        <f>+SUM('CULTURA DE LEGALIDAD Y ESTA'!M6:M39)/34</f>
        <v>1</v>
      </c>
      <c r="G8" s="33">
        <v>0.25</v>
      </c>
      <c r="H8" s="51">
        <f t="shared" si="1"/>
        <v>0.25</v>
      </c>
    </row>
    <row r="9" spans="2:8" ht="21">
      <c r="B9" s="86" t="s">
        <v>11</v>
      </c>
      <c r="C9" s="34">
        <v>7</v>
      </c>
      <c r="D9" s="34">
        <v>7</v>
      </c>
      <c r="E9" s="84">
        <f t="shared" si="0"/>
        <v>1</v>
      </c>
      <c r="F9" s="33">
        <f>+SUM(ADICIONALES!M6:M12)/7</f>
        <v>1</v>
      </c>
      <c r="G9" s="33">
        <v>0.25</v>
      </c>
      <c r="H9" s="51">
        <f t="shared" si="1"/>
        <v>0.25</v>
      </c>
    </row>
    <row r="10" spans="2:8" ht="21.75" thickBot="1">
      <c r="B10" s="87" t="s">
        <v>12</v>
      </c>
      <c r="C10" s="99">
        <f>+SUM(C6:C9)</f>
        <v>64</v>
      </c>
      <c r="D10" s="99">
        <f>+SUM(D6:D9)</f>
        <v>64</v>
      </c>
      <c r="E10" s="100">
        <f>+SUM(E6:E9)/4</f>
        <v>1</v>
      </c>
      <c r="F10" s="100">
        <f>+SUM(F6:F9)/4</f>
        <v>1</v>
      </c>
      <c r="G10" s="101">
        <f>+SUM(G6:G9)</f>
        <v>1</v>
      </c>
      <c r="H10" s="52">
        <f>+SUM(H6:H9)</f>
        <v>1</v>
      </c>
    </row>
    <row r="11" spans="2:8"/>
    <row r="12" spans="2:8"/>
    <row r="13" spans="2:8" ht="18" customHeight="1">
      <c r="B13" s="157" t="s">
        <v>13</v>
      </c>
      <c r="C13" s="157"/>
      <c r="D13" s="157"/>
      <c r="E13" s="157"/>
      <c r="F13" s="157"/>
      <c r="G13" s="157"/>
      <c r="H13" s="157"/>
    </row>
    <row r="14" spans="2:8">
      <c r="B14" s="157"/>
      <c r="C14" s="157"/>
      <c r="D14" s="157"/>
      <c r="E14" s="157"/>
      <c r="F14" s="157"/>
      <c r="G14" s="157"/>
      <c r="H14" s="157"/>
    </row>
    <row r="15" spans="2:8"/>
    <row r="16" spans="2:8"/>
  </sheetData>
  <mergeCells count="8">
    <mergeCell ref="B2:H3"/>
    <mergeCell ref="B13:H14"/>
    <mergeCell ref="H4:H5"/>
    <mergeCell ref="B4:B5"/>
    <mergeCell ref="C4:C5"/>
    <mergeCell ref="D4:D5"/>
    <mergeCell ref="F4:F5"/>
    <mergeCell ref="E4:E5"/>
  </mergeCells>
  <hyperlinks>
    <hyperlink ref="B6" location="'GESTION DE RIESGOS'!F1C1" display="1. Gestión de riesgos" xr:uid="{660FB642-A921-4838-91CD-8A47A48F5820}"/>
    <hyperlink ref="B7" location="'REDES Y ARTICULACIÓN'!F1C1" display="2. Redes y articulación" xr:uid="{0C0CF15B-293B-421B-B245-EEE15A6A9464}"/>
    <hyperlink ref="B8" location="'CULTURA DE LEGALIDAD Y ESTA'!F1C1" display="3. Cultura de la legalidad y estado abierto" xr:uid="{99FD5D86-FA34-440B-BE59-C6685152DA58}"/>
    <hyperlink ref="B9" location="ADICIONALES!F1C1" display="4. Adicionales" xr:uid="{C14DC3F7-1583-443E-9CD5-5BE611D149CB}"/>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CAD9-5D47-458F-A05E-764C4CD025FA}">
  <sheetPr filterMode="1">
    <tabColor rgb="FFFFC000"/>
  </sheetPr>
  <dimension ref="B1:V32"/>
  <sheetViews>
    <sheetView showGridLines="0" zoomScaleNormal="100" workbookViewId="0">
      <pane ySplit="5" topLeftCell="G16" activePane="bottomLeft" state="frozen"/>
      <selection pane="bottomLeft" activeCell="M26" sqref="M26"/>
      <selection activeCell="G9" sqref="G9"/>
    </sheetView>
  </sheetViews>
  <sheetFormatPr defaultColWidth="11.42578125" defaultRowHeight="15"/>
  <cols>
    <col min="1" max="1" width="5.42578125" customWidth="1"/>
    <col min="2" max="2" width="16.7109375" customWidth="1"/>
    <col min="3" max="3" width="22.42578125" customWidth="1"/>
    <col min="4" max="4" width="44.85546875" customWidth="1"/>
    <col min="5" max="5" width="29.140625" customWidth="1"/>
    <col min="7" max="7" width="40.7109375" customWidth="1"/>
    <col min="8" max="8" width="14" customWidth="1"/>
    <col min="9" max="9" width="11.42578125" customWidth="1"/>
    <col min="10" max="10" width="17.7109375" customWidth="1"/>
    <col min="11" max="11" width="20.7109375" customWidth="1"/>
    <col min="12" max="12" width="19.7109375" customWidth="1"/>
    <col min="13" max="13" width="15.85546875" customWidth="1"/>
    <col min="14" max="14" width="16.85546875" customWidth="1"/>
    <col min="15" max="15" width="5.7109375" customWidth="1"/>
    <col min="16" max="16" width="6.85546875" customWidth="1"/>
    <col min="17" max="17" width="7.28515625" customWidth="1"/>
    <col min="18" max="18" width="11.42578125" customWidth="1"/>
    <col min="19" max="19" width="17.28515625" style="81" customWidth="1"/>
    <col min="20" max="20" width="41.85546875" customWidth="1"/>
    <col min="21" max="21" width="44.85546875" customWidth="1"/>
    <col min="22" max="22" width="11.42578125" customWidth="1"/>
  </cols>
  <sheetData>
    <row r="1" spans="2:22">
      <c r="B1" s="173" t="s">
        <v>14</v>
      </c>
      <c r="C1" s="173"/>
      <c r="D1" s="173"/>
      <c r="E1" s="173"/>
      <c r="F1" s="173"/>
      <c r="G1" s="173"/>
      <c r="H1" s="173"/>
      <c r="I1" s="173"/>
      <c r="J1" s="173"/>
      <c r="K1" s="173"/>
      <c r="L1" s="173"/>
      <c r="M1" s="173"/>
      <c r="N1" s="173"/>
      <c r="O1" s="173"/>
      <c r="P1" s="173"/>
      <c r="Q1" s="173"/>
      <c r="R1" s="173"/>
      <c r="S1" s="173"/>
      <c r="T1" s="173"/>
      <c r="U1" s="173"/>
    </row>
    <row r="2" spans="2:22" ht="71.25" customHeight="1">
      <c r="B2" s="173"/>
      <c r="C2" s="173"/>
      <c r="D2" s="173"/>
      <c r="E2" s="173"/>
      <c r="F2" s="173"/>
      <c r="G2" s="173"/>
      <c r="H2" s="173"/>
      <c r="I2" s="173"/>
      <c r="J2" s="173"/>
      <c r="K2" s="173"/>
      <c r="L2" s="173"/>
      <c r="M2" s="173"/>
      <c r="N2" s="173"/>
      <c r="O2" s="173"/>
      <c r="P2" s="173"/>
      <c r="Q2" s="173"/>
      <c r="R2" s="173"/>
      <c r="S2" s="173"/>
      <c r="T2" s="173"/>
      <c r="U2" s="173"/>
    </row>
    <row r="3" spans="2:22" ht="15.75" thickBot="1">
      <c r="B3" s="174" t="s">
        <v>15</v>
      </c>
      <c r="C3" s="174"/>
      <c r="D3" s="174"/>
      <c r="E3" s="174"/>
      <c r="F3" s="174"/>
      <c r="G3" s="174"/>
      <c r="H3" s="174"/>
      <c r="I3" s="174"/>
      <c r="J3" s="174"/>
      <c r="K3" s="174"/>
      <c r="L3" s="174"/>
      <c r="M3" s="174"/>
      <c r="N3" s="174"/>
      <c r="O3" s="174"/>
      <c r="P3" s="174"/>
      <c r="Q3" s="174"/>
      <c r="R3" s="174"/>
      <c r="S3" s="174"/>
      <c r="T3" s="174"/>
      <c r="U3" s="174"/>
    </row>
    <row r="4" spans="2:22" ht="14.45" customHeight="1">
      <c r="B4" s="175" t="s">
        <v>16</v>
      </c>
      <c r="C4" s="175"/>
      <c r="D4" s="175"/>
      <c r="E4" s="175"/>
      <c r="F4" s="175"/>
      <c r="G4" s="175"/>
      <c r="H4" s="175"/>
      <c r="I4" s="175"/>
      <c r="J4" s="175"/>
      <c r="K4" s="175"/>
      <c r="L4" s="175"/>
      <c r="M4" s="176" t="s">
        <v>17</v>
      </c>
      <c r="N4" s="177" t="s">
        <v>18</v>
      </c>
      <c r="O4" s="176" t="s">
        <v>19</v>
      </c>
      <c r="P4" s="176"/>
      <c r="Q4" s="176"/>
      <c r="R4" s="176" t="s">
        <v>20</v>
      </c>
      <c r="S4" s="178" t="s">
        <v>21</v>
      </c>
      <c r="T4" s="178" t="s">
        <v>22</v>
      </c>
      <c r="U4" s="178" t="s">
        <v>23</v>
      </c>
    </row>
    <row r="5" spans="2:22" ht="23.25">
      <c r="B5" s="2" t="s">
        <v>1</v>
      </c>
      <c r="C5" s="2" t="s">
        <v>24</v>
      </c>
      <c r="D5" s="2" t="s">
        <v>25</v>
      </c>
      <c r="E5" s="2" t="s">
        <v>26</v>
      </c>
      <c r="F5" s="60" t="s">
        <v>27</v>
      </c>
      <c r="G5" s="2" t="s">
        <v>28</v>
      </c>
      <c r="H5" s="3" t="s">
        <v>29</v>
      </c>
      <c r="I5" s="2" t="s">
        <v>30</v>
      </c>
      <c r="J5" s="2" t="s">
        <v>31</v>
      </c>
      <c r="K5" s="2" t="s">
        <v>32</v>
      </c>
      <c r="L5" s="2" t="s">
        <v>33</v>
      </c>
      <c r="M5" s="176"/>
      <c r="N5" s="177"/>
      <c r="O5" s="1" t="s">
        <v>34</v>
      </c>
      <c r="P5" s="1" t="s">
        <v>35</v>
      </c>
      <c r="Q5" s="1" t="s">
        <v>36</v>
      </c>
      <c r="R5" s="176"/>
      <c r="S5" s="179"/>
      <c r="T5" s="179"/>
      <c r="U5" s="179"/>
    </row>
    <row r="6" spans="2:22" ht="109.5" hidden="1" customHeight="1">
      <c r="B6" s="172" t="s">
        <v>37</v>
      </c>
      <c r="C6" s="166">
        <v>6.25E-2</v>
      </c>
      <c r="D6" s="172" t="s">
        <v>38</v>
      </c>
      <c r="E6" s="164" t="s">
        <v>39</v>
      </c>
      <c r="F6" s="26" t="s">
        <v>40</v>
      </c>
      <c r="G6" s="4" t="s">
        <v>41</v>
      </c>
      <c r="H6" s="83">
        <v>1.2500000000000001E-2</v>
      </c>
      <c r="I6" s="5">
        <v>1</v>
      </c>
      <c r="J6" s="4" t="s">
        <v>42</v>
      </c>
      <c r="K6" s="4" t="s">
        <v>43</v>
      </c>
      <c r="L6" s="4" t="s">
        <v>44</v>
      </c>
      <c r="M6" s="42">
        <f>+O6+P6+Q6</f>
        <v>1</v>
      </c>
      <c r="N6" s="7">
        <f>+M6</f>
        <v>1</v>
      </c>
      <c r="O6" s="12">
        <v>0</v>
      </c>
      <c r="P6" s="12">
        <v>0.2</v>
      </c>
      <c r="Q6" s="12">
        <v>0.8</v>
      </c>
      <c r="R6" s="9">
        <v>45611</v>
      </c>
      <c r="S6" s="143">
        <v>0.8</v>
      </c>
      <c r="T6" s="4" t="s">
        <v>45</v>
      </c>
      <c r="U6" s="137" t="s">
        <v>46</v>
      </c>
      <c r="V6" s="14"/>
    </row>
    <row r="7" spans="2:22" ht="60.75" hidden="1">
      <c r="B7" s="172"/>
      <c r="C7" s="166"/>
      <c r="D7" s="172"/>
      <c r="E7" s="165"/>
      <c r="F7" s="26" t="s">
        <v>47</v>
      </c>
      <c r="G7" s="4" t="s">
        <v>48</v>
      </c>
      <c r="H7" s="83">
        <v>1.2500000000000001E-2</v>
      </c>
      <c r="I7" s="4">
        <v>1</v>
      </c>
      <c r="J7" s="4" t="s">
        <v>49</v>
      </c>
      <c r="K7" s="4" t="s">
        <v>50</v>
      </c>
      <c r="L7" s="4"/>
      <c r="M7" s="42">
        <f t="shared" ref="M7:M25" si="0">+O7+P7+Q7</f>
        <v>1</v>
      </c>
      <c r="N7" s="7">
        <f>+M7</f>
        <v>1</v>
      </c>
      <c r="O7" s="12">
        <v>0</v>
      </c>
      <c r="P7" s="12">
        <v>0</v>
      </c>
      <c r="Q7" s="12">
        <v>1</v>
      </c>
      <c r="R7" s="9">
        <v>45611</v>
      </c>
      <c r="S7" s="143">
        <v>1</v>
      </c>
      <c r="T7" s="4" t="s">
        <v>51</v>
      </c>
      <c r="U7" s="137" t="s">
        <v>52</v>
      </c>
      <c r="V7" s="14"/>
    </row>
    <row r="8" spans="2:22" ht="114.75" hidden="1" customHeight="1">
      <c r="B8" s="172"/>
      <c r="C8" s="166"/>
      <c r="D8" s="172"/>
      <c r="E8" s="167" t="s">
        <v>53</v>
      </c>
      <c r="F8" s="26" t="s">
        <v>54</v>
      </c>
      <c r="G8" s="4" t="s">
        <v>55</v>
      </c>
      <c r="H8" s="83">
        <v>1.2500000000000001E-2</v>
      </c>
      <c r="I8" s="16">
        <v>1</v>
      </c>
      <c r="J8" s="4" t="s">
        <v>56</v>
      </c>
      <c r="K8" s="4" t="s">
        <v>50</v>
      </c>
      <c r="L8" s="4" t="s">
        <v>57</v>
      </c>
      <c r="M8" s="42">
        <f t="shared" si="0"/>
        <v>1</v>
      </c>
      <c r="N8" s="7">
        <f t="shared" ref="N8:N16" si="1">+M8</f>
        <v>1</v>
      </c>
      <c r="O8" s="12">
        <v>0</v>
      </c>
      <c r="P8" s="12">
        <v>0.5</v>
      </c>
      <c r="Q8" s="12">
        <v>0.5</v>
      </c>
      <c r="R8" s="9">
        <v>45611</v>
      </c>
      <c r="S8" s="143">
        <v>0.5</v>
      </c>
      <c r="T8" s="4" t="s">
        <v>58</v>
      </c>
      <c r="U8" s="136" t="s">
        <v>59</v>
      </c>
      <c r="V8" s="14"/>
    </row>
    <row r="9" spans="2:22" ht="60.75" hidden="1">
      <c r="B9" s="172"/>
      <c r="C9" s="166"/>
      <c r="D9" s="172"/>
      <c r="E9" s="167"/>
      <c r="F9" s="26" t="s">
        <v>60</v>
      </c>
      <c r="G9" s="4" t="s">
        <v>61</v>
      </c>
      <c r="H9" s="83">
        <v>1.2500000000000001E-2</v>
      </c>
      <c r="I9" s="18">
        <v>1</v>
      </c>
      <c r="J9" s="167" t="s">
        <v>62</v>
      </c>
      <c r="K9" s="4" t="s">
        <v>63</v>
      </c>
      <c r="L9" s="4"/>
      <c r="M9" s="42">
        <f t="shared" si="0"/>
        <v>1</v>
      </c>
      <c r="N9" s="7">
        <f t="shared" si="1"/>
        <v>1</v>
      </c>
      <c r="O9" s="12">
        <v>0</v>
      </c>
      <c r="P9" s="12">
        <v>0.5</v>
      </c>
      <c r="Q9" s="12">
        <v>0.5</v>
      </c>
      <c r="R9" s="9">
        <v>45611</v>
      </c>
      <c r="S9" s="143">
        <v>0.5</v>
      </c>
      <c r="T9" s="4" t="s">
        <v>64</v>
      </c>
      <c r="U9" s="137" t="s">
        <v>65</v>
      </c>
      <c r="V9" s="14"/>
    </row>
    <row r="10" spans="2:22" ht="78" hidden="1" customHeight="1">
      <c r="B10" s="172"/>
      <c r="C10" s="166"/>
      <c r="D10" s="172"/>
      <c r="E10" s="167"/>
      <c r="F10" s="26" t="s">
        <v>66</v>
      </c>
      <c r="G10" s="4" t="s">
        <v>67</v>
      </c>
      <c r="H10" s="83">
        <v>1.2500000000000001E-2</v>
      </c>
      <c r="I10" s="18">
        <v>1</v>
      </c>
      <c r="J10" s="167"/>
      <c r="K10" s="4" t="s">
        <v>68</v>
      </c>
      <c r="L10" s="4"/>
      <c r="M10" s="42">
        <f>+O10+P10+Q10</f>
        <v>1</v>
      </c>
      <c r="N10" s="7">
        <f t="shared" si="1"/>
        <v>1</v>
      </c>
      <c r="O10" s="12">
        <v>0</v>
      </c>
      <c r="P10" s="12">
        <v>0.5</v>
      </c>
      <c r="Q10" s="12">
        <v>0.5</v>
      </c>
      <c r="R10" s="9">
        <v>45611</v>
      </c>
      <c r="S10" s="143">
        <v>0.5</v>
      </c>
      <c r="T10" s="4" t="s">
        <v>69</v>
      </c>
      <c r="U10" s="11"/>
      <c r="V10" s="14"/>
    </row>
    <row r="11" spans="2:22" ht="35.25" hidden="1">
      <c r="B11" s="172"/>
      <c r="C11" s="166"/>
      <c r="D11" s="172"/>
      <c r="E11" s="167" t="s">
        <v>70</v>
      </c>
      <c r="F11" s="26" t="s">
        <v>71</v>
      </c>
      <c r="G11" s="4" t="s">
        <v>72</v>
      </c>
      <c r="H11" s="83">
        <v>1.2500000000000001E-2</v>
      </c>
      <c r="I11" s="18">
        <v>1</v>
      </c>
      <c r="J11" s="167" t="s">
        <v>73</v>
      </c>
      <c r="K11" s="4" t="s">
        <v>63</v>
      </c>
      <c r="L11" s="4"/>
      <c r="M11" s="42">
        <f t="shared" si="0"/>
        <v>1</v>
      </c>
      <c r="N11" s="7">
        <f t="shared" si="1"/>
        <v>1</v>
      </c>
      <c r="O11" s="12">
        <v>1</v>
      </c>
      <c r="P11" s="12">
        <v>0</v>
      </c>
      <c r="Q11" s="12">
        <v>0</v>
      </c>
      <c r="R11" s="13">
        <v>45322</v>
      </c>
      <c r="S11" s="143">
        <v>0</v>
      </c>
      <c r="T11" s="10" t="s">
        <v>74</v>
      </c>
      <c r="U11" s="19"/>
      <c r="V11" s="14"/>
    </row>
    <row r="12" spans="2:22" ht="60.75" hidden="1">
      <c r="B12" s="172"/>
      <c r="C12" s="166"/>
      <c r="D12" s="172"/>
      <c r="E12" s="167"/>
      <c r="F12" s="26" t="s">
        <v>75</v>
      </c>
      <c r="G12" s="4" t="s">
        <v>76</v>
      </c>
      <c r="H12" s="83">
        <v>1.2500000000000001E-2</v>
      </c>
      <c r="I12" s="16">
        <v>1</v>
      </c>
      <c r="J12" s="167"/>
      <c r="K12" s="4" t="s">
        <v>50</v>
      </c>
      <c r="L12" s="4" t="s">
        <v>57</v>
      </c>
      <c r="M12" s="42">
        <f t="shared" si="0"/>
        <v>1</v>
      </c>
      <c r="N12" s="7">
        <f t="shared" si="1"/>
        <v>1</v>
      </c>
      <c r="O12" s="12">
        <v>0.9</v>
      </c>
      <c r="P12" s="12">
        <v>0.05</v>
      </c>
      <c r="Q12" s="12">
        <v>0.05</v>
      </c>
      <c r="R12" s="13">
        <v>45565</v>
      </c>
      <c r="S12" s="143">
        <v>0.05</v>
      </c>
      <c r="T12" s="10" t="s">
        <v>77</v>
      </c>
      <c r="U12" s="137" t="s">
        <v>78</v>
      </c>
      <c r="V12" s="14"/>
    </row>
    <row r="13" spans="2:22" ht="58.5" hidden="1">
      <c r="B13" s="172"/>
      <c r="C13" s="166"/>
      <c r="D13" s="172"/>
      <c r="E13" s="167"/>
      <c r="F13" s="26" t="s">
        <v>79</v>
      </c>
      <c r="G13" s="4" t="s">
        <v>80</v>
      </c>
      <c r="H13" s="83">
        <v>1.2500000000000001E-2</v>
      </c>
      <c r="I13" s="18">
        <v>3</v>
      </c>
      <c r="J13" s="4" t="s">
        <v>81</v>
      </c>
      <c r="K13" s="4" t="s">
        <v>82</v>
      </c>
      <c r="L13" s="4" t="s">
        <v>57</v>
      </c>
      <c r="M13" s="42">
        <f t="shared" si="0"/>
        <v>0.99999999999999989</v>
      </c>
      <c r="N13" s="7">
        <f t="shared" si="1"/>
        <v>0.99999999999999989</v>
      </c>
      <c r="O13" s="12">
        <v>0.3</v>
      </c>
      <c r="P13" s="12">
        <v>0.35</v>
      </c>
      <c r="Q13" s="12">
        <v>0.35</v>
      </c>
      <c r="R13" s="13">
        <v>45657</v>
      </c>
      <c r="S13" s="143">
        <v>0.35</v>
      </c>
      <c r="T13" s="10" t="s">
        <v>83</v>
      </c>
      <c r="U13" s="138" t="s">
        <v>84</v>
      </c>
      <c r="V13" s="14"/>
    </row>
    <row r="14" spans="2:22" ht="69" hidden="1">
      <c r="B14" s="172"/>
      <c r="C14" s="166"/>
      <c r="D14" s="172"/>
      <c r="E14" s="167"/>
      <c r="F14" s="26" t="s">
        <v>85</v>
      </c>
      <c r="G14" s="4" t="s">
        <v>86</v>
      </c>
      <c r="H14" s="83">
        <v>1.2500000000000001E-2</v>
      </c>
      <c r="I14" s="18">
        <v>3</v>
      </c>
      <c r="J14" s="4" t="s">
        <v>87</v>
      </c>
      <c r="K14" s="4" t="s">
        <v>68</v>
      </c>
      <c r="L14" s="4"/>
      <c r="M14" s="42">
        <f t="shared" si="0"/>
        <v>1</v>
      </c>
      <c r="N14" s="7">
        <v>1</v>
      </c>
      <c r="O14" s="12">
        <v>0.33</v>
      </c>
      <c r="P14" s="12">
        <v>0.34</v>
      </c>
      <c r="Q14" s="12">
        <v>0.33</v>
      </c>
      <c r="R14" s="13">
        <v>45657</v>
      </c>
      <c r="S14" s="143">
        <v>0.33</v>
      </c>
      <c r="T14" s="146" t="s">
        <v>88</v>
      </c>
      <c r="U14" s="136" t="s">
        <v>89</v>
      </c>
      <c r="V14" s="14"/>
    </row>
    <row r="15" spans="2:22" ht="69" hidden="1">
      <c r="B15" s="172"/>
      <c r="C15" s="166"/>
      <c r="D15" s="172"/>
      <c r="E15" s="167"/>
      <c r="F15" s="26" t="s">
        <v>90</v>
      </c>
      <c r="G15" s="4" t="s">
        <v>91</v>
      </c>
      <c r="H15" s="83">
        <v>1.2500000000000001E-2</v>
      </c>
      <c r="I15" s="18">
        <v>2</v>
      </c>
      <c r="J15" s="4" t="s">
        <v>92</v>
      </c>
      <c r="K15" s="4" t="s">
        <v>63</v>
      </c>
      <c r="L15" s="4"/>
      <c r="M15" s="42">
        <f t="shared" si="0"/>
        <v>1</v>
      </c>
      <c r="N15" s="7">
        <f t="shared" si="1"/>
        <v>1</v>
      </c>
      <c r="O15" s="12">
        <v>0</v>
      </c>
      <c r="P15" s="12">
        <v>0.4</v>
      </c>
      <c r="Q15" s="12">
        <v>0.6</v>
      </c>
      <c r="R15" s="13">
        <v>45657</v>
      </c>
      <c r="S15" s="143">
        <v>0.6</v>
      </c>
      <c r="T15" s="146" t="s">
        <v>93</v>
      </c>
      <c r="U15" s="138" t="s">
        <v>94</v>
      </c>
      <c r="V15" s="14"/>
    </row>
    <row r="16" spans="2:22" ht="60.75">
      <c r="B16" s="172"/>
      <c r="C16" s="166"/>
      <c r="D16" s="172"/>
      <c r="E16" s="4" t="s">
        <v>95</v>
      </c>
      <c r="F16" s="26" t="s">
        <v>96</v>
      </c>
      <c r="G16" s="4" t="s">
        <v>97</v>
      </c>
      <c r="H16" s="83">
        <v>1.2500000000000001E-2</v>
      </c>
      <c r="I16" s="4">
        <v>11</v>
      </c>
      <c r="J16" s="4" t="s">
        <v>98</v>
      </c>
      <c r="K16" s="4" t="s">
        <v>99</v>
      </c>
      <c r="L16" s="11"/>
      <c r="M16" s="42">
        <f>+O16+P16+Q16</f>
        <v>1</v>
      </c>
      <c r="N16" s="7">
        <f t="shared" si="1"/>
        <v>1</v>
      </c>
      <c r="O16" s="12">
        <v>0.27</v>
      </c>
      <c r="P16" s="12">
        <v>0.45</v>
      </c>
      <c r="Q16" s="12">
        <v>0.28000000000000003</v>
      </c>
      <c r="R16" s="13">
        <v>45646</v>
      </c>
      <c r="S16" s="143">
        <v>0.28000000000000003</v>
      </c>
      <c r="T16" s="147" t="s">
        <v>100</v>
      </c>
      <c r="U16" s="134" t="s">
        <v>101</v>
      </c>
      <c r="V16" s="14"/>
    </row>
    <row r="17" spans="2:22" ht="46.5">
      <c r="B17" s="172"/>
      <c r="C17" s="166"/>
      <c r="D17" s="172"/>
      <c r="E17" s="4" t="s">
        <v>102</v>
      </c>
      <c r="F17" s="26" t="s">
        <v>103</v>
      </c>
      <c r="G17" s="4" t="s">
        <v>104</v>
      </c>
      <c r="H17" s="83">
        <v>1.2500000000000001E-2</v>
      </c>
      <c r="I17" s="4">
        <v>6</v>
      </c>
      <c r="J17" s="4" t="s">
        <v>105</v>
      </c>
      <c r="K17" s="4" t="s">
        <v>99</v>
      </c>
      <c r="L17" s="4" t="s">
        <v>106</v>
      </c>
      <c r="M17" s="42">
        <f>+O17+P17</f>
        <v>1</v>
      </c>
      <c r="N17" s="7">
        <f>+M17</f>
        <v>1</v>
      </c>
      <c r="O17" s="12">
        <v>0.33</v>
      </c>
      <c r="P17" s="12">
        <v>0.67</v>
      </c>
      <c r="Q17" s="12">
        <v>0</v>
      </c>
      <c r="R17" s="13" t="s">
        <v>107</v>
      </c>
      <c r="S17" s="143">
        <v>0</v>
      </c>
      <c r="T17" s="148" t="s">
        <v>108</v>
      </c>
      <c r="U17" s="149"/>
      <c r="V17" s="14"/>
    </row>
    <row r="18" spans="2:22" ht="46.5" hidden="1" customHeight="1">
      <c r="B18" s="172"/>
      <c r="C18" s="168">
        <v>6.25E-2</v>
      </c>
      <c r="D18" s="171" t="s">
        <v>109</v>
      </c>
      <c r="E18" s="169" t="s">
        <v>110</v>
      </c>
      <c r="F18" s="53" t="s">
        <v>111</v>
      </c>
      <c r="G18" s="54" t="s">
        <v>112</v>
      </c>
      <c r="H18" s="83">
        <v>1.2500000000000001E-2</v>
      </c>
      <c r="I18" s="55">
        <v>1</v>
      </c>
      <c r="J18" s="55" t="s">
        <v>113</v>
      </c>
      <c r="K18" s="55" t="s">
        <v>114</v>
      </c>
      <c r="L18" s="56" t="s">
        <v>115</v>
      </c>
      <c r="M18" s="42">
        <f t="shared" si="0"/>
        <v>1</v>
      </c>
      <c r="N18" s="7">
        <v>1</v>
      </c>
      <c r="O18" s="22">
        <v>0.2</v>
      </c>
      <c r="P18" s="22">
        <v>0.3</v>
      </c>
      <c r="Q18" s="22">
        <v>0.5</v>
      </c>
      <c r="R18" s="23">
        <v>45536</v>
      </c>
      <c r="S18" s="142">
        <v>0.5</v>
      </c>
      <c r="T18" s="139" t="s">
        <v>116</v>
      </c>
      <c r="U18" s="150" t="s">
        <v>117</v>
      </c>
    </row>
    <row r="19" spans="2:22" ht="46.5" customHeight="1">
      <c r="B19" s="172"/>
      <c r="C19" s="168"/>
      <c r="D19" s="171"/>
      <c r="E19" s="170"/>
      <c r="F19" s="53" t="s">
        <v>118</v>
      </c>
      <c r="G19" s="57" t="s">
        <v>119</v>
      </c>
      <c r="H19" s="83">
        <v>1.2500000000000001E-2</v>
      </c>
      <c r="I19" s="57">
        <v>1</v>
      </c>
      <c r="J19" s="57" t="s">
        <v>120</v>
      </c>
      <c r="K19" s="58" t="s">
        <v>99</v>
      </c>
      <c r="L19" s="57" t="s">
        <v>114</v>
      </c>
      <c r="M19" s="42">
        <f>+O19+P19+Q19</f>
        <v>1</v>
      </c>
      <c r="N19" s="7">
        <f>+M19</f>
        <v>1</v>
      </c>
      <c r="O19" s="22">
        <v>0.2</v>
      </c>
      <c r="P19" s="22">
        <v>0.3</v>
      </c>
      <c r="Q19" s="22">
        <v>0.5</v>
      </c>
      <c r="R19" s="23">
        <v>45597</v>
      </c>
      <c r="S19" s="142">
        <v>0.5</v>
      </c>
      <c r="T19" s="147" t="s">
        <v>121</v>
      </c>
      <c r="U19" s="134" t="s">
        <v>122</v>
      </c>
    </row>
    <row r="20" spans="2:22" ht="55.5" hidden="1" customHeight="1">
      <c r="B20" s="172"/>
      <c r="C20" s="168"/>
      <c r="D20" s="171"/>
      <c r="E20" s="59" t="s">
        <v>123</v>
      </c>
      <c r="F20" s="53" t="s">
        <v>124</v>
      </c>
      <c r="G20" s="58" t="s">
        <v>125</v>
      </c>
      <c r="H20" s="83">
        <v>1.2500000000000001E-2</v>
      </c>
      <c r="I20" s="58">
        <v>1</v>
      </c>
      <c r="J20" s="58" t="s">
        <v>126</v>
      </c>
      <c r="K20" s="58" t="s">
        <v>127</v>
      </c>
      <c r="L20" s="57" t="s">
        <v>128</v>
      </c>
      <c r="M20" s="42">
        <f t="shared" si="0"/>
        <v>1</v>
      </c>
      <c r="N20" s="7">
        <f>+M20</f>
        <v>1</v>
      </c>
      <c r="O20" s="22">
        <v>0</v>
      </c>
      <c r="P20" s="22">
        <v>0.5</v>
      </c>
      <c r="Q20" s="22">
        <v>0.5</v>
      </c>
      <c r="R20" s="23">
        <v>45626</v>
      </c>
      <c r="S20" s="142">
        <v>0.5</v>
      </c>
      <c r="T20" s="111" t="s">
        <v>129</v>
      </c>
      <c r="U20" s="63"/>
    </row>
    <row r="21" spans="2:22" ht="35.25">
      <c r="B21" s="172"/>
      <c r="C21" s="168"/>
      <c r="D21" s="171"/>
      <c r="E21" s="61" t="s">
        <v>130</v>
      </c>
      <c r="F21" s="53" t="s">
        <v>131</v>
      </c>
      <c r="G21" s="58" t="s">
        <v>132</v>
      </c>
      <c r="H21" s="83">
        <v>1.2500000000000001E-2</v>
      </c>
      <c r="I21" s="58">
        <v>2</v>
      </c>
      <c r="J21" s="58" t="s">
        <v>133</v>
      </c>
      <c r="K21" s="58" t="s">
        <v>99</v>
      </c>
      <c r="L21" s="58" t="s">
        <v>134</v>
      </c>
      <c r="M21" s="42">
        <f>+O21+P21+Q21</f>
        <v>1</v>
      </c>
      <c r="N21" s="7">
        <f t="shared" ref="N21" si="2">+M21</f>
        <v>1</v>
      </c>
      <c r="O21" s="22">
        <v>0</v>
      </c>
      <c r="P21" s="22">
        <v>0.5</v>
      </c>
      <c r="Q21" s="22">
        <v>0.5</v>
      </c>
      <c r="R21" s="23">
        <v>45646</v>
      </c>
      <c r="S21" s="142">
        <v>0.5</v>
      </c>
      <c r="T21" s="147" t="s">
        <v>135</v>
      </c>
      <c r="U21" s="112"/>
    </row>
    <row r="22" spans="2:22" ht="58.5" hidden="1">
      <c r="B22" s="172"/>
      <c r="C22" s="36">
        <v>6.25E-2</v>
      </c>
      <c r="D22" s="37" t="s">
        <v>136</v>
      </c>
      <c r="E22" s="4" t="s">
        <v>137</v>
      </c>
      <c r="F22" s="26" t="s">
        <v>138</v>
      </c>
      <c r="G22" s="4" t="s">
        <v>139</v>
      </c>
      <c r="H22" s="83">
        <v>1.2500000000000001E-2</v>
      </c>
      <c r="I22" s="4">
        <v>1</v>
      </c>
      <c r="J22" s="4" t="s">
        <v>140</v>
      </c>
      <c r="K22" s="4" t="s">
        <v>63</v>
      </c>
      <c r="L22" s="4" t="s">
        <v>57</v>
      </c>
      <c r="M22" s="42">
        <f t="shared" si="0"/>
        <v>1</v>
      </c>
      <c r="N22" s="7">
        <f>+M22</f>
        <v>1</v>
      </c>
      <c r="O22" s="12">
        <v>0</v>
      </c>
      <c r="P22" s="8">
        <v>0</v>
      </c>
      <c r="Q22" s="12">
        <v>1</v>
      </c>
      <c r="R22" s="9">
        <v>45611</v>
      </c>
      <c r="S22" s="143">
        <v>1</v>
      </c>
      <c r="T22" s="146" t="s">
        <v>141</v>
      </c>
      <c r="U22" s="136" t="s">
        <v>142</v>
      </c>
    </row>
    <row r="23" spans="2:22" ht="44.25" hidden="1" customHeight="1">
      <c r="B23" s="172"/>
      <c r="C23" s="180">
        <v>6.25E-2</v>
      </c>
      <c r="D23" s="167" t="s">
        <v>143</v>
      </c>
      <c r="E23" s="167" t="s">
        <v>144</v>
      </c>
      <c r="F23" s="26" t="s">
        <v>145</v>
      </c>
      <c r="G23" s="6" t="s">
        <v>146</v>
      </c>
      <c r="H23" s="83">
        <v>1.2500000000000001E-2</v>
      </c>
      <c r="I23" s="6">
        <v>1</v>
      </c>
      <c r="J23" s="6" t="s">
        <v>147</v>
      </c>
      <c r="K23" s="4" t="s">
        <v>148</v>
      </c>
      <c r="L23" s="6" t="s">
        <v>149</v>
      </c>
      <c r="M23" s="42">
        <f t="shared" si="0"/>
        <v>1</v>
      </c>
      <c r="N23" s="7">
        <f>+M23</f>
        <v>1</v>
      </c>
      <c r="O23" s="8">
        <v>0</v>
      </c>
      <c r="P23" s="8">
        <v>0</v>
      </c>
      <c r="Q23" s="8">
        <v>1</v>
      </c>
      <c r="R23" s="9" t="s">
        <v>150</v>
      </c>
      <c r="S23" s="141">
        <v>1</v>
      </c>
      <c r="T23" s="10" t="s">
        <v>151</v>
      </c>
      <c r="U23" s="140" t="s">
        <v>145</v>
      </c>
    </row>
    <row r="24" spans="2:22" ht="119.25" hidden="1" customHeight="1">
      <c r="B24" s="172"/>
      <c r="C24" s="181"/>
      <c r="D24" s="167"/>
      <c r="E24" s="167"/>
      <c r="F24" s="26" t="s">
        <v>152</v>
      </c>
      <c r="G24" s="4" t="s">
        <v>153</v>
      </c>
      <c r="H24" s="83">
        <v>1.2500000000000001E-2</v>
      </c>
      <c r="I24" s="4">
        <v>1</v>
      </c>
      <c r="J24" s="4" t="s">
        <v>154</v>
      </c>
      <c r="K24" s="4" t="s">
        <v>155</v>
      </c>
      <c r="L24" s="4" t="s">
        <v>50</v>
      </c>
      <c r="M24" s="42">
        <f t="shared" si="0"/>
        <v>1</v>
      </c>
      <c r="N24" s="7">
        <f>+M24</f>
        <v>1</v>
      </c>
      <c r="O24" s="8">
        <v>0</v>
      </c>
      <c r="P24" s="8">
        <v>0</v>
      </c>
      <c r="Q24" s="12">
        <v>1</v>
      </c>
      <c r="R24" s="9">
        <v>45641</v>
      </c>
      <c r="S24" s="143">
        <v>1</v>
      </c>
      <c r="T24" s="135" t="s">
        <v>156</v>
      </c>
      <c r="U24" s="136" t="s">
        <v>157</v>
      </c>
    </row>
    <row r="25" spans="2:22" ht="115.5" hidden="1">
      <c r="B25" s="172"/>
      <c r="C25" s="182"/>
      <c r="D25" s="167"/>
      <c r="E25" s="167"/>
      <c r="F25" s="26" t="s">
        <v>158</v>
      </c>
      <c r="G25" s="4" t="s">
        <v>159</v>
      </c>
      <c r="H25" s="83">
        <v>1.2500000000000001E-2</v>
      </c>
      <c r="I25" s="5">
        <v>1</v>
      </c>
      <c r="J25" s="4" t="s">
        <v>160</v>
      </c>
      <c r="K25" s="4" t="s">
        <v>155</v>
      </c>
      <c r="L25" s="4" t="s">
        <v>50</v>
      </c>
      <c r="M25" s="42">
        <f t="shared" si="0"/>
        <v>1</v>
      </c>
      <c r="N25" s="7">
        <f>+M25</f>
        <v>1</v>
      </c>
      <c r="O25" s="12">
        <v>0</v>
      </c>
      <c r="P25" s="12">
        <v>0</v>
      </c>
      <c r="Q25" s="12">
        <v>1</v>
      </c>
      <c r="R25" s="13">
        <v>45646</v>
      </c>
      <c r="S25" s="143">
        <v>1</v>
      </c>
      <c r="T25" s="10" t="s">
        <v>161</v>
      </c>
      <c r="U25" s="136" t="s">
        <v>162</v>
      </c>
    </row>
    <row r="28" spans="2:22">
      <c r="G28" s="62"/>
    </row>
    <row r="30" spans="2:22">
      <c r="G30" s="62"/>
    </row>
    <row r="32" spans="2:22">
      <c r="H32">
        <f>20/25</f>
        <v>0.8</v>
      </c>
    </row>
  </sheetData>
  <autoFilter ref="B5:V25" xr:uid="{1023CAD9-5D47-458F-A05E-764C4CD025FA}">
    <filterColumn colId="9">
      <filters>
        <filter val="Oficina de Control Disciplinario Interno"/>
      </filters>
    </filterColumn>
  </autoFilter>
  <mergeCells count="24">
    <mergeCell ref="J9:J10"/>
    <mergeCell ref="E11:E15"/>
    <mergeCell ref="J11:J12"/>
    <mergeCell ref="D6:D17"/>
    <mergeCell ref="B1:U2"/>
    <mergeCell ref="B3:U3"/>
    <mergeCell ref="B4:L4"/>
    <mergeCell ref="M4:M5"/>
    <mergeCell ref="N4:N5"/>
    <mergeCell ref="O4:Q4"/>
    <mergeCell ref="R4:R5"/>
    <mergeCell ref="S4:S5"/>
    <mergeCell ref="T4:T5"/>
    <mergeCell ref="U4:U5"/>
    <mergeCell ref="B6:B25"/>
    <mergeCell ref="C23:C25"/>
    <mergeCell ref="E6:E7"/>
    <mergeCell ref="C6:C17"/>
    <mergeCell ref="D23:D25"/>
    <mergeCell ref="E23:E25"/>
    <mergeCell ref="E8:E10"/>
    <mergeCell ref="C18:C21"/>
    <mergeCell ref="E18:E19"/>
    <mergeCell ref="D18:D21"/>
  </mergeCells>
  <phoneticPr fontId="13" type="noConversion"/>
  <hyperlinks>
    <hyperlink ref="U25" r:id="rId1" xr:uid="{4382D8FC-F18C-4118-8EE7-3FEE0846814D}"/>
    <hyperlink ref="U7" r:id="rId2" xr:uid="{3878C032-43C5-4339-9E04-CAD2732960C7}"/>
    <hyperlink ref="U9" r:id="rId3" xr:uid="{AC622515-2593-4103-A59C-441F4A0C2BD7}"/>
    <hyperlink ref="U18" r:id="rId4" display="1.2.1" xr:uid="{250691E2-2BF4-4BC3-9CD8-0BFB5AE38F4A}"/>
    <hyperlink ref="U23" r:id="rId5" xr:uid="{0EC5947A-1791-49B3-8A1B-7AEB294DC86C}"/>
    <hyperlink ref="U6" r:id="rId6" xr:uid="{68E3F4DD-3C0E-4601-97CF-6E33C6FA99FF}"/>
    <hyperlink ref="U24" r:id="rId7" display="https://minenergiacol.sharepoint.com/:f:/r/sites/OPGI-GRUPOGESTIONYSEGUIMIENTO-SIG/Shared%20Documents/TRANSPARENCIA/PROGRAMA%20TRANSPARENCIA%20Y%20ETICA%20PUBLICA/PROGRAMA%20TRANSPARENCIA%202024/Programa%20de%20transparencia%20seguimiento%20tercer%20cuatrimestre/Componente%201%20GESTI%C3%93N%20DEL%20RIESGO/1.4.2?csf=1&amp;web=1&amp;e=V25Aln" xr:uid="{D7A34DB7-15D3-4FF5-BB6B-4A40A7627F49}"/>
    <hyperlink ref="U8" r:id="rId8" xr:uid="{FD26235C-8157-4C46-9575-331E348D8D83}"/>
    <hyperlink ref="U14" r:id="rId9" xr:uid="{1CC01738-E406-4C38-A0BC-378771412D25}"/>
    <hyperlink ref="U12" r:id="rId10" xr:uid="{3C77A95D-C014-489C-A7C8-84990C7D6711}"/>
    <hyperlink ref="U13" r:id="rId11" xr:uid="{CACB13A8-C882-496D-9F54-1B16DB09D2F4}"/>
    <hyperlink ref="U15" r:id="rId12" xr:uid="{85452E74-233F-444F-99E0-A45B845EAE53}"/>
    <hyperlink ref="U22" r:id="rId13" xr:uid="{8AD78297-8095-4750-B217-D0E0D59D9FC1}"/>
    <hyperlink ref="U16" r:id="rId14" xr:uid="{A1FDC85C-787D-4ED5-AA6E-94A4944C2D67}"/>
    <hyperlink ref="U19" r:id="rId15" xr:uid="{04B0BE8B-3873-4063-BC59-CD671F9AEA96}"/>
  </hyperlinks>
  <pageMargins left="0.7" right="0.7" top="0.75" bottom="0.75" header="0.3" footer="0.3"/>
  <pageSetup orientation="portrait"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F2CE-4CB1-444B-AFFC-EFFA7D8F5B64}">
  <sheetPr>
    <tabColor rgb="FFFFC000"/>
  </sheetPr>
  <dimension ref="B1:V9"/>
  <sheetViews>
    <sheetView showGridLines="0" topLeftCell="M1" workbookViewId="0">
      <pane ySplit="5" topLeftCell="T9" activePane="bottomLeft" state="frozen"/>
      <selection pane="bottomLeft" activeCell="T9" sqref="T9"/>
      <selection activeCell="G9" sqref="G9"/>
    </sheetView>
  </sheetViews>
  <sheetFormatPr defaultColWidth="11.42578125" defaultRowHeight="15"/>
  <cols>
    <col min="2" max="2" width="16.7109375" customWidth="1"/>
    <col min="3" max="3" width="22.42578125" customWidth="1"/>
    <col min="4" max="4" width="21.85546875" bestFit="1" customWidth="1"/>
    <col min="5" max="5" width="29.140625" customWidth="1"/>
    <col min="7" max="7" width="40.7109375" customWidth="1"/>
    <col min="10" max="10" width="17.7109375" customWidth="1"/>
    <col min="11" max="11" width="20.7109375" customWidth="1"/>
    <col min="12" max="12" width="19.7109375" customWidth="1"/>
    <col min="13" max="13" width="14.85546875" customWidth="1"/>
    <col min="14" max="15" width="11.42578125" customWidth="1"/>
    <col min="16" max="16" width="13.85546875" customWidth="1"/>
    <col min="17" max="17" width="9.7109375" customWidth="1"/>
    <col min="18" max="18" width="21.5703125" customWidth="1"/>
    <col min="19" max="19" width="29.140625" customWidth="1"/>
    <col min="20" max="20" width="35" customWidth="1"/>
    <col min="21" max="21" width="22.7109375" customWidth="1"/>
  </cols>
  <sheetData>
    <row r="1" spans="2:22" ht="14.45" customHeight="1">
      <c r="B1" s="173" t="s">
        <v>14</v>
      </c>
      <c r="C1" s="173"/>
      <c r="D1" s="173"/>
      <c r="E1" s="173"/>
      <c r="F1" s="173"/>
      <c r="G1" s="173"/>
      <c r="H1" s="173"/>
      <c r="I1" s="173"/>
      <c r="J1" s="173"/>
      <c r="K1" s="173"/>
      <c r="L1" s="173"/>
      <c r="M1" s="173"/>
      <c r="N1" s="173"/>
      <c r="O1" s="173"/>
      <c r="P1" s="173"/>
      <c r="Q1" s="173"/>
      <c r="R1" s="173"/>
      <c r="S1" s="173"/>
      <c r="T1" s="173"/>
      <c r="U1" s="173"/>
      <c r="V1" s="14"/>
    </row>
    <row r="2" spans="2:22" ht="42" customHeight="1">
      <c r="B2" s="173"/>
      <c r="C2" s="173"/>
      <c r="D2" s="173"/>
      <c r="E2" s="173"/>
      <c r="F2" s="173"/>
      <c r="G2" s="173"/>
      <c r="H2" s="173"/>
      <c r="I2" s="173"/>
      <c r="J2" s="173"/>
      <c r="K2" s="173"/>
      <c r="L2" s="173"/>
      <c r="M2" s="173"/>
      <c r="N2" s="173"/>
      <c r="O2" s="173"/>
      <c r="P2" s="173"/>
      <c r="Q2" s="173"/>
      <c r="R2" s="173"/>
      <c r="S2" s="173"/>
      <c r="T2" s="173"/>
      <c r="U2" s="173"/>
      <c r="V2" s="14"/>
    </row>
    <row r="3" spans="2:22" ht="14.45" customHeight="1" thickBot="1">
      <c r="B3" s="174" t="s">
        <v>163</v>
      </c>
      <c r="C3" s="174"/>
      <c r="D3" s="174"/>
      <c r="E3" s="174"/>
      <c r="F3" s="174"/>
      <c r="G3" s="174"/>
      <c r="H3" s="174"/>
      <c r="I3" s="174"/>
      <c r="J3" s="174"/>
      <c r="K3" s="174"/>
      <c r="L3" s="174"/>
      <c r="M3" s="174"/>
      <c r="N3" s="174"/>
      <c r="O3" s="174"/>
      <c r="P3" s="174"/>
      <c r="Q3" s="174"/>
      <c r="R3" s="174"/>
      <c r="S3" s="174"/>
      <c r="T3" s="174"/>
      <c r="U3" s="174"/>
      <c r="V3" s="14"/>
    </row>
    <row r="4" spans="2:22" ht="14.45" customHeight="1">
      <c r="B4" s="175" t="s">
        <v>16</v>
      </c>
      <c r="C4" s="175"/>
      <c r="D4" s="175"/>
      <c r="E4" s="175"/>
      <c r="F4" s="175"/>
      <c r="G4" s="175"/>
      <c r="H4" s="175"/>
      <c r="I4" s="175"/>
      <c r="J4" s="175"/>
      <c r="K4" s="175"/>
      <c r="L4" s="175"/>
      <c r="M4" s="176" t="s">
        <v>17</v>
      </c>
      <c r="N4" s="177" t="s">
        <v>18</v>
      </c>
      <c r="O4" s="176" t="s">
        <v>19</v>
      </c>
      <c r="P4" s="176"/>
      <c r="Q4" s="176"/>
      <c r="R4" s="176" t="s">
        <v>20</v>
      </c>
      <c r="S4" s="178" t="s">
        <v>21</v>
      </c>
      <c r="T4" s="178" t="s">
        <v>22</v>
      </c>
      <c r="U4" s="178" t="s">
        <v>23</v>
      </c>
      <c r="V4" s="14"/>
    </row>
    <row r="5" spans="2:22" ht="39" thickBot="1">
      <c r="B5" s="2" t="s">
        <v>1</v>
      </c>
      <c r="C5" s="2" t="s">
        <v>24</v>
      </c>
      <c r="D5" s="2" t="s">
        <v>25</v>
      </c>
      <c r="E5" s="2" t="s">
        <v>26</v>
      </c>
      <c r="F5" s="2" t="s">
        <v>27</v>
      </c>
      <c r="G5" s="2" t="s">
        <v>28</v>
      </c>
      <c r="H5" s="3" t="s">
        <v>29</v>
      </c>
      <c r="I5" s="2" t="s">
        <v>30</v>
      </c>
      <c r="J5" s="2" t="s">
        <v>31</v>
      </c>
      <c r="K5" s="2" t="s">
        <v>32</v>
      </c>
      <c r="L5" s="2" t="s">
        <v>164</v>
      </c>
      <c r="M5" s="176"/>
      <c r="N5" s="177"/>
      <c r="O5" s="1" t="s">
        <v>34</v>
      </c>
      <c r="P5" s="1" t="s">
        <v>35</v>
      </c>
      <c r="Q5" s="1" t="s">
        <v>36</v>
      </c>
      <c r="R5" s="176"/>
      <c r="S5" s="179"/>
      <c r="T5" s="179"/>
      <c r="U5" s="179"/>
      <c r="V5" s="15"/>
    </row>
    <row r="6" spans="2:22" ht="46.5">
      <c r="B6" s="167" t="s">
        <v>165</v>
      </c>
      <c r="C6" s="183">
        <v>0.25</v>
      </c>
      <c r="D6" s="167" t="s">
        <v>166</v>
      </c>
      <c r="E6" s="167" t="s">
        <v>167</v>
      </c>
      <c r="F6" s="4" t="s">
        <v>168</v>
      </c>
      <c r="G6" s="4" t="s">
        <v>169</v>
      </c>
      <c r="H6" s="17">
        <v>0.45</v>
      </c>
      <c r="I6" s="11">
        <v>1</v>
      </c>
      <c r="J6" s="4" t="s">
        <v>170</v>
      </c>
      <c r="K6" s="167" t="s">
        <v>50</v>
      </c>
      <c r="L6" s="4" t="s">
        <v>171</v>
      </c>
      <c r="M6" s="42">
        <f>+O6+P6+Q6</f>
        <v>1</v>
      </c>
      <c r="N6" s="7">
        <f>+M6</f>
        <v>1</v>
      </c>
      <c r="O6" s="8">
        <v>0</v>
      </c>
      <c r="P6" s="8">
        <v>0</v>
      </c>
      <c r="Q6" s="8">
        <v>1</v>
      </c>
      <c r="R6" s="9">
        <v>45566</v>
      </c>
      <c r="S6" s="20">
        <v>1</v>
      </c>
      <c r="T6" s="10" t="s">
        <v>172</v>
      </c>
      <c r="U6" s="98" t="s">
        <v>173</v>
      </c>
      <c r="V6" s="14"/>
    </row>
    <row r="7" spans="2:22" ht="58.5">
      <c r="B7" s="167"/>
      <c r="C7" s="183"/>
      <c r="D7" s="167"/>
      <c r="E7" s="167"/>
      <c r="F7" s="4" t="s">
        <v>174</v>
      </c>
      <c r="G7" s="4" t="s">
        <v>175</v>
      </c>
      <c r="H7" s="17">
        <v>0.2</v>
      </c>
      <c r="I7" s="11">
        <v>1</v>
      </c>
      <c r="J7" s="4" t="s">
        <v>176</v>
      </c>
      <c r="K7" s="167"/>
      <c r="L7" s="4" t="s">
        <v>177</v>
      </c>
      <c r="M7" s="42">
        <f t="shared" ref="M7:M8" si="0">+O7+P7+Q7</f>
        <v>1</v>
      </c>
      <c r="N7" s="7">
        <f t="shared" ref="N7:N8" si="1">+M7</f>
        <v>1</v>
      </c>
      <c r="O7" s="12">
        <v>1</v>
      </c>
      <c r="P7" s="12">
        <v>0</v>
      </c>
      <c r="Q7" s="12">
        <v>0</v>
      </c>
      <c r="R7" s="13">
        <v>45323</v>
      </c>
      <c r="S7" s="20">
        <v>1</v>
      </c>
      <c r="T7" s="97" t="s">
        <v>178</v>
      </c>
      <c r="U7" s="98" t="s">
        <v>179</v>
      </c>
      <c r="V7" s="14"/>
    </row>
    <row r="8" spans="2:22" ht="35.25">
      <c r="B8" s="167"/>
      <c r="C8" s="183"/>
      <c r="D8" s="167"/>
      <c r="E8" s="167"/>
      <c r="F8" s="4" t="s">
        <v>180</v>
      </c>
      <c r="G8" s="4" t="s">
        <v>181</v>
      </c>
      <c r="H8" s="17">
        <v>0.35</v>
      </c>
      <c r="I8" s="11">
        <v>1</v>
      </c>
      <c r="J8" s="21" t="s">
        <v>182</v>
      </c>
      <c r="K8" s="167"/>
      <c r="L8" s="4"/>
      <c r="M8" s="42">
        <f t="shared" si="0"/>
        <v>1</v>
      </c>
      <c r="N8" s="7">
        <f t="shared" si="1"/>
        <v>1</v>
      </c>
      <c r="O8" s="12">
        <v>0</v>
      </c>
      <c r="P8" s="12">
        <v>0</v>
      </c>
      <c r="Q8" s="12">
        <v>1</v>
      </c>
      <c r="R8" s="13">
        <v>45657</v>
      </c>
      <c r="S8" s="20">
        <v>0.6</v>
      </c>
      <c r="T8" s="10" t="s">
        <v>183</v>
      </c>
      <c r="U8" s="98" t="s">
        <v>184</v>
      </c>
      <c r="V8" s="14"/>
    </row>
    <row r="9" spans="2:22" ht="25.5">
      <c r="B9" s="14"/>
      <c r="C9" s="14"/>
      <c r="D9" s="14"/>
      <c r="E9" s="14"/>
      <c r="F9" s="14"/>
      <c r="G9" s="15" t="s">
        <v>185</v>
      </c>
      <c r="H9" s="24"/>
      <c r="I9" s="14"/>
      <c r="J9" s="14"/>
      <c r="K9" s="15"/>
      <c r="L9" s="14"/>
      <c r="M9" s="14"/>
      <c r="N9" s="14"/>
      <c r="O9" s="14"/>
      <c r="P9" s="14"/>
      <c r="Q9" s="14"/>
      <c r="R9" s="14"/>
      <c r="S9" s="25"/>
      <c r="T9" s="25"/>
      <c r="U9" s="14"/>
      <c r="V9" s="14"/>
    </row>
  </sheetData>
  <mergeCells count="15">
    <mergeCell ref="B1:U2"/>
    <mergeCell ref="B3:U3"/>
    <mergeCell ref="B4:L4"/>
    <mergeCell ref="M4:M5"/>
    <mergeCell ref="N4:N5"/>
    <mergeCell ref="O4:Q4"/>
    <mergeCell ref="R4:R5"/>
    <mergeCell ref="S4:S5"/>
    <mergeCell ref="T4:T5"/>
    <mergeCell ref="U4:U5"/>
    <mergeCell ref="B6:B8"/>
    <mergeCell ref="C6:C8"/>
    <mergeCell ref="D6:D8"/>
    <mergeCell ref="E6:E8"/>
    <mergeCell ref="K6:K8"/>
  </mergeCells>
  <phoneticPr fontId="13" type="noConversion"/>
  <hyperlinks>
    <hyperlink ref="U6" r:id="rId1" xr:uid="{7623909F-AC5B-4744-B063-2C76A5C6D399}"/>
    <hyperlink ref="U7" r:id="rId2" xr:uid="{96CEE16F-A398-4ABF-9A6D-779B0E4D5FA3}"/>
    <hyperlink ref="U8" r:id="rId3" xr:uid="{9D41B0C9-B453-4C93-987E-96D535E2A47B}"/>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C994-3154-4B57-A4B4-56B68635AA8C}">
  <dimension ref="B3:M20"/>
  <sheetViews>
    <sheetView workbookViewId="0">
      <selection activeCell="L31" sqref="L31"/>
    </sheetView>
  </sheetViews>
  <sheetFormatPr defaultColWidth="11.42578125" defaultRowHeight="15"/>
  <cols>
    <col min="2" max="2" width="19.5703125" hidden="1" customWidth="1"/>
    <col min="3" max="3" width="18" hidden="1" customWidth="1"/>
    <col min="4" max="6" width="0" hidden="1" customWidth="1"/>
    <col min="9" max="9" width="23.28515625" customWidth="1"/>
    <col min="10" max="10" width="19.85546875" customWidth="1"/>
    <col min="11" max="11" width="18.28515625" customWidth="1"/>
  </cols>
  <sheetData>
    <row r="3" spans="2:13">
      <c r="B3" s="47" t="s">
        <v>186</v>
      </c>
      <c r="C3" s="48" t="s">
        <v>187</v>
      </c>
      <c r="D3" s="212" t="s">
        <v>188</v>
      </c>
      <c r="E3" s="212"/>
      <c r="F3" s="212"/>
      <c r="I3" s="47" t="s">
        <v>186</v>
      </c>
      <c r="J3" s="48" t="s">
        <v>187</v>
      </c>
      <c r="K3" s="196" t="s">
        <v>188</v>
      </c>
      <c r="L3" s="196"/>
      <c r="M3" s="196"/>
    </row>
    <row r="4" spans="2:13" ht="30.75">
      <c r="B4" s="44" t="s">
        <v>189</v>
      </c>
      <c r="C4" s="44" t="s">
        <v>190</v>
      </c>
      <c r="D4" s="44" t="s">
        <v>191</v>
      </c>
      <c r="E4" s="210"/>
      <c r="F4" s="211"/>
      <c r="I4" s="44" t="s">
        <v>189</v>
      </c>
      <c r="J4" s="102" t="s">
        <v>192</v>
      </c>
      <c r="K4" s="109" t="s">
        <v>191</v>
      </c>
      <c r="L4" s="195"/>
      <c r="M4" s="195"/>
    </row>
    <row r="5" spans="2:13" ht="30.75">
      <c r="B5" s="44" t="s">
        <v>193</v>
      </c>
      <c r="C5" s="197" t="s">
        <v>99</v>
      </c>
      <c r="D5" s="213" t="s">
        <v>191</v>
      </c>
      <c r="E5" s="204"/>
      <c r="F5" s="205"/>
      <c r="I5" s="44" t="s">
        <v>194</v>
      </c>
      <c r="J5" s="108" t="s">
        <v>99</v>
      </c>
      <c r="K5" s="110" t="s">
        <v>191</v>
      </c>
      <c r="L5" s="195"/>
      <c r="M5" s="195"/>
    </row>
    <row r="6" spans="2:13" ht="76.5">
      <c r="B6" s="44" t="s">
        <v>195</v>
      </c>
      <c r="C6" s="197"/>
      <c r="D6" s="214"/>
      <c r="E6" s="206"/>
      <c r="F6" s="207"/>
      <c r="I6" s="184" t="s">
        <v>196</v>
      </c>
      <c r="J6" s="106" t="s">
        <v>197</v>
      </c>
      <c r="K6" s="198" t="s">
        <v>191</v>
      </c>
      <c r="L6" s="200" t="s">
        <v>198</v>
      </c>
      <c r="M6" s="189" t="s">
        <v>199</v>
      </c>
    </row>
    <row r="7" spans="2:13" ht="28.5" customHeight="1">
      <c r="B7" s="44" t="s">
        <v>200</v>
      </c>
      <c r="C7" s="44" t="s">
        <v>127</v>
      </c>
      <c r="D7" s="197" t="s">
        <v>191</v>
      </c>
      <c r="E7" s="197" t="s">
        <v>198</v>
      </c>
      <c r="F7" s="197" t="s">
        <v>199</v>
      </c>
      <c r="I7" s="184"/>
      <c r="J7" s="107" t="s">
        <v>201</v>
      </c>
      <c r="K7" s="199"/>
      <c r="L7" s="197"/>
      <c r="M7" s="202"/>
    </row>
    <row r="8" spans="2:13" ht="105" customHeight="1">
      <c r="B8" s="197" t="s">
        <v>202</v>
      </c>
      <c r="C8" s="44" t="s">
        <v>203</v>
      </c>
      <c r="D8" s="197"/>
      <c r="E8" s="197"/>
      <c r="F8" s="197"/>
      <c r="I8" s="184"/>
      <c r="J8" s="107" t="s">
        <v>204</v>
      </c>
      <c r="K8" s="188"/>
      <c r="L8" s="201"/>
      <c r="M8" s="190"/>
    </row>
    <row r="9" spans="2:13" ht="27" customHeight="1">
      <c r="B9" s="197"/>
      <c r="C9" s="44" t="s">
        <v>205</v>
      </c>
      <c r="D9" s="197"/>
      <c r="E9" s="197"/>
      <c r="F9" s="197"/>
      <c r="I9" s="184" t="s">
        <v>206</v>
      </c>
      <c r="J9" s="103" t="s">
        <v>207</v>
      </c>
      <c r="K9" s="203" t="s">
        <v>198</v>
      </c>
      <c r="L9" s="195"/>
      <c r="M9" s="195"/>
    </row>
    <row r="10" spans="2:13" ht="20.25" customHeight="1">
      <c r="B10" s="197"/>
      <c r="C10" s="44" t="s">
        <v>208</v>
      </c>
      <c r="D10" s="197"/>
      <c r="E10" s="197"/>
      <c r="F10" s="197"/>
      <c r="I10" s="184"/>
      <c r="J10" s="104" t="s">
        <v>209</v>
      </c>
      <c r="K10" s="192"/>
      <c r="L10" s="195"/>
      <c r="M10" s="195"/>
    </row>
    <row r="11" spans="2:13" ht="54" customHeight="1">
      <c r="B11" s="197"/>
      <c r="C11" s="44" t="s">
        <v>210</v>
      </c>
      <c r="D11" s="197"/>
      <c r="E11" s="197"/>
      <c r="F11" s="197"/>
      <c r="I11" s="184"/>
      <c r="J11" s="104" t="s">
        <v>211</v>
      </c>
      <c r="K11" s="192"/>
      <c r="L11" s="195"/>
      <c r="M11" s="195"/>
    </row>
    <row r="12" spans="2:13" ht="53.25" customHeight="1">
      <c r="B12" s="197"/>
      <c r="C12" s="44" t="s">
        <v>212</v>
      </c>
      <c r="D12" s="197"/>
      <c r="E12" s="197"/>
      <c r="F12" s="197"/>
      <c r="I12" s="184" t="s">
        <v>213</v>
      </c>
      <c r="J12" s="103" t="s">
        <v>214</v>
      </c>
      <c r="K12" s="192" t="s">
        <v>199</v>
      </c>
      <c r="L12" s="195"/>
      <c r="M12" s="195"/>
    </row>
    <row r="13" spans="2:13">
      <c r="B13" s="44" t="s">
        <v>215</v>
      </c>
      <c r="C13" s="44" t="s">
        <v>216</v>
      </c>
      <c r="D13" s="197"/>
      <c r="E13" s="197"/>
      <c r="F13" s="197"/>
      <c r="I13" s="184"/>
      <c r="J13" s="104" t="s">
        <v>217</v>
      </c>
      <c r="K13" s="192"/>
      <c r="L13" s="195"/>
      <c r="M13" s="195"/>
    </row>
    <row r="14" spans="2:13" ht="40.5" customHeight="1">
      <c r="B14" s="197" t="s">
        <v>218</v>
      </c>
      <c r="C14" s="44" t="s">
        <v>219</v>
      </c>
      <c r="D14" s="197" t="s">
        <v>198</v>
      </c>
      <c r="E14" s="204"/>
      <c r="F14" s="205"/>
      <c r="I14" s="184" t="s">
        <v>220</v>
      </c>
      <c r="J14" s="103" t="s">
        <v>214</v>
      </c>
      <c r="K14" s="185" t="s">
        <v>191</v>
      </c>
      <c r="L14" s="187" t="s">
        <v>198</v>
      </c>
      <c r="M14" s="189" t="s">
        <v>221</v>
      </c>
    </row>
    <row r="15" spans="2:13" ht="17.25" customHeight="1">
      <c r="B15" s="197"/>
      <c r="C15" s="44" t="s">
        <v>222</v>
      </c>
      <c r="D15" s="197"/>
      <c r="E15" s="208"/>
      <c r="F15" s="209"/>
      <c r="I15" s="184"/>
      <c r="J15" s="104" t="s">
        <v>223</v>
      </c>
      <c r="K15" s="186"/>
      <c r="L15" s="188"/>
      <c r="M15" s="190"/>
    </row>
    <row r="16" spans="2:13" ht="45.75">
      <c r="B16" s="197"/>
      <c r="C16" s="44" t="s">
        <v>224</v>
      </c>
      <c r="D16" s="197"/>
      <c r="E16" s="206"/>
      <c r="F16" s="207"/>
      <c r="I16" s="184" t="s">
        <v>225</v>
      </c>
      <c r="J16" s="103" t="s">
        <v>214</v>
      </c>
      <c r="K16" s="191" t="s">
        <v>221</v>
      </c>
      <c r="L16" s="193"/>
      <c r="M16" s="193"/>
    </row>
    <row r="17" spans="2:13" ht="43.15" customHeight="1">
      <c r="B17" s="44" t="s">
        <v>213</v>
      </c>
      <c r="C17" s="44" t="s">
        <v>226</v>
      </c>
      <c r="D17" s="44" t="s">
        <v>199</v>
      </c>
      <c r="E17" s="210"/>
      <c r="F17" s="211"/>
      <c r="I17" s="184"/>
      <c r="J17" s="104" t="s">
        <v>227</v>
      </c>
      <c r="K17" s="192"/>
      <c r="L17" s="193"/>
      <c r="M17" s="193"/>
    </row>
    <row r="18" spans="2:13" ht="45.75">
      <c r="B18" s="44" t="s">
        <v>228</v>
      </c>
      <c r="C18" s="44" t="s">
        <v>229</v>
      </c>
      <c r="D18" s="44" t="s">
        <v>191</v>
      </c>
      <c r="E18" s="44" t="s">
        <v>198</v>
      </c>
      <c r="F18" s="44"/>
      <c r="I18" s="184"/>
      <c r="J18" s="103" t="s">
        <v>214</v>
      </c>
      <c r="K18" s="192" t="s">
        <v>198</v>
      </c>
      <c r="L18" s="193"/>
      <c r="M18" s="193"/>
    </row>
    <row r="19" spans="2:13" ht="45.75">
      <c r="B19" s="197" t="s">
        <v>225</v>
      </c>
      <c r="C19" s="44" t="s">
        <v>230</v>
      </c>
      <c r="D19" s="44" t="s">
        <v>221</v>
      </c>
      <c r="E19" s="44"/>
      <c r="F19" s="44"/>
      <c r="I19" s="184"/>
      <c r="J19" s="105" t="s">
        <v>231</v>
      </c>
      <c r="K19" s="194"/>
      <c r="L19" s="193"/>
      <c r="M19" s="193"/>
    </row>
    <row r="20" spans="2:13" ht="60">
      <c r="B20" s="197"/>
      <c r="C20" s="44" t="s">
        <v>232</v>
      </c>
      <c r="D20" s="44" t="s">
        <v>198</v>
      </c>
      <c r="E20" s="44"/>
      <c r="F20" s="44"/>
    </row>
  </sheetData>
  <mergeCells count="38">
    <mergeCell ref="B19:B20"/>
    <mergeCell ref="E5:F6"/>
    <mergeCell ref="E14:F16"/>
    <mergeCell ref="E17:F17"/>
    <mergeCell ref="D3:F3"/>
    <mergeCell ref="C5:C6"/>
    <mergeCell ref="D5:D6"/>
    <mergeCell ref="D7:D13"/>
    <mergeCell ref="E7:E13"/>
    <mergeCell ref="F7:F13"/>
    <mergeCell ref="E4:F4"/>
    <mergeCell ref="L5:M5"/>
    <mergeCell ref="K3:M3"/>
    <mergeCell ref="L4:M4"/>
    <mergeCell ref="B8:B12"/>
    <mergeCell ref="B14:B16"/>
    <mergeCell ref="D14:D16"/>
    <mergeCell ref="I6:I8"/>
    <mergeCell ref="K6:K8"/>
    <mergeCell ref="L6:L8"/>
    <mergeCell ref="M6:M8"/>
    <mergeCell ref="I9:I11"/>
    <mergeCell ref="K9:K11"/>
    <mergeCell ref="L9:M11"/>
    <mergeCell ref="I12:I13"/>
    <mergeCell ref="K12:K13"/>
    <mergeCell ref="L12:M13"/>
    <mergeCell ref="I14:I15"/>
    <mergeCell ref="K14:K15"/>
    <mergeCell ref="L14:L15"/>
    <mergeCell ref="M14:M15"/>
    <mergeCell ref="I16:I19"/>
    <mergeCell ref="K16:K17"/>
    <mergeCell ref="L16:L17"/>
    <mergeCell ref="M16:M17"/>
    <mergeCell ref="K18:K19"/>
    <mergeCell ref="L18:L19"/>
    <mergeCell ref="M18:M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FDAC-FC10-4C28-A61B-BB8A901D4D7E}">
  <dimension ref="A1:H6"/>
  <sheetViews>
    <sheetView showGridLines="0" showRowColHeaders="0" workbookViewId="0">
      <selection activeCell="C11" sqref="C11"/>
    </sheetView>
  </sheetViews>
  <sheetFormatPr defaultColWidth="0" defaultRowHeight="15"/>
  <cols>
    <col min="1" max="1" width="14" bestFit="1" customWidth="1"/>
    <col min="2" max="2" width="40.28515625" customWidth="1"/>
    <col min="3" max="3" width="32.7109375" customWidth="1"/>
    <col min="4" max="5" width="11.5703125" customWidth="1"/>
    <col min="6" max="8" width="0" hidden="1" customWidth="1"/>
    <col min="9" max="16384" width="11.5703125" hidden="1"/>
  </cols>
  <sheetData>
    <row r="1" spans="1:6" ht="14.45" customHeight="1">
      <c r="A1" s="215" t="s">
        <v>233</v>
      </c>
      <c r="B1" s="216"/>
      <c r="C1" s="216"/>
      <c r="D1" s="216"/>
      <c r="E1" s="90"/>
      <c r="F1" s="90"/>
    </row>
    <row r="2" spans="1:6" ht="15.75" thickBot="1">
      <c r="A2" s="216"/>
      <c r="B2" s="216"/>
      <c r="C2" s="216"/>
      <c r="D2" s="216"/>
      <c r="E2" s="91"/>
      <c r="F2" s="91"/>
    </row>
    <row r="3" spans="1:6" ht="76.900000000000006" customHeight="1">
      <c r="A3" s="216"/>
      <c r="B3" s="216"/>
      <c r="C3" s="216"/>
      <c r="D3" s="216"/>
    </row>
    <row r="4" spans="1:6" ht="26.45" customHeight="1">
      <c r="A4" s="95" t="s">
        <v>234</v>
      </c>
      <c r="B4" s="95" t="s">
        <v>235</v>
      </c>
      <c r="C4" s="95" t="s">
        <v>236</v>
      </c>
      <c r="D4" s="95" t="s">
        <v>237</v>
      </c>
    </row>
    <row r="5" spans="1:6" ht="56.45" customHeight="1">
      <c r="A5" s="93">
        <v>1</v>
      </c>
      <c r="B5" s="94" t="s">
        <v>238</v>
      </c>
      <c r="C5" s="96" t="s">
        <v>239</v>
      </c>
      <c r="D5" s="92">
        <v>45414</v>
      </c>
    </row>
    <row r="6" spans="1:6" ht="105">
      <c r="A6" s="93">
        <v>2</v>
      </c>
      <c r="B6" s="64" t="s">
        <v>240</v>
      </c>
      <c r="C6" s="96" t="s">
        <v>239</v>
      </c>
      <c r="D6" s="92">
        <v>45548</v>
      </c>
    </row>
  </sheetData>
  <mergeCells count="1">
    <mergeCell ref="A1:D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1DB5-8927-4A48-893D-115702E36220}">
  <sheetPr>
    <tabColor rgb="FFFFC000"/>
  </sheetPr>
  <dimension ref="B1:AC39"/>
  <sheetViews>
    <sheetView zoomScale="85" zoomScaleNormal="85" workbookViewId="0">
      <pane ySplit="5" topLeftCell="G39" activePane="bottomLeft" state="frozen"/>
      <selection pane="bottomLeft" activeCell="U39" sqref="U39"/>
      <selection activeCell="G9" sqref="G9"/>
    </sheetView>
  </sheetViews>
  <sheetFormatPr defaultColWidth="11.42578125" defaultRowHeight="15"/>
  <cols>
    <col min="2" max="2" width="16.7109375" customWidth="1"/>
    <col min="3" max="3" width="22.42578125" customWidth="1"/>
    <col min="4" max="4" width="21.85546875" bestFit="1" customWidth="1"/>
    <col min="5" max="5" width="29.140625" customWidth="1"/>
    <col min="7" max="7" width="40.7109375" customWidth="1"/>
    <col min="8" max="8" width="15.5703125" customWidth="1"/>
    <col min="9" max="9" width="11.42578125" customWidth="1"/>
    <col min="10" max="10" width="17.7109375" customWidth="1"/>
    <col min="11" max="11" width="20.7109375" customWidth="1"/>
    <col min="12" max="12" width="19.7109375" customWidth="1"/>
    <col min="13" max="13" width="13.140625" customWidth="1"/>
    <col min="14" max="14" width="11.42578125" customWidth="1"/>
    <col min="15" max="16" width="5.7109375" customWidth="1"/>
    <col min="17" max="17" width="7.28515625" customWidth="1"/>
    <col min="18" max="18" width="13" customWidth="1"/>
    <col min="19" max="19" width="17.5703125" customWidth="1"/>
    <col min="20" max="20" width="48.140625" customWidth="1"/>
    <col min="21" max="21" width="20" style="81" customWidth="1"/>
    <col min="22" max="22" width="11.42578125" customWidth="1"/>
  </cols>
  <sheetData>
    <row r="1" spans="2:29">
      <c r="B1" s="223" t="s">
        <v>14</v>
      </c>
      <c r="C1" s="223"/>
      <c r="D1" s="223"/>
      <c r="E1" s="223"/>
      <c r="F1" s="223"/>
      <c r="G1" s="223"/>
      <c r="H1" s="223"/>
      <c r="I1" s="223"/>
      <c r="J1" s="223"/>
      <c r="K1" s="223"/>
      <c r="L1" s="223"/>
      <c r="M1" s="223"/>
      <c r="N1" s="223"/>
      <c r="O1" s="223"/>
      <c r="P1" s="223"/>
      <c r="Q1" s="223"/>
      <c r="R1" s="223"/>
      <c r="S1" s="223"/>
      <c r="T1" s="223"/>
      <c r="U1" s="223"/>
      <c r="V1" s="14"/>
      <c r="W1" s="14"/>
      <c r="X1" s="14"/>
      <c r="Y1" s="14"/>
      <c r="Z1" s="14"/>
      <c r="AA1" s="14"/>
      <c r="AB1" s="14"/>
      <c r="AC1" s="14"/>
    </row>
    <row r="2" spans="2:29">
      <c r="B2" s="223"/>
      <c r="C2" s="223"/>
      <c r="D2" s="223"/>
      <c r="E2" s="223"/>
      <c r="F2" s="223"/>
      <c r="G2" s="223"/>
      <c r="H2" s="223"/>
      <c r="I2" s="223"/>
      <c r="J2" s="223"/>
      <c r="K2" s="223"/>
      <c r="L2" s="223"/>
      <c r="M2" s="223"/>
      <c r="N2" s="223"/>
      <c r="O2" s="223"/>
      <c r="P2" s="223"/>
      <c r="Q2" s="223"/>
      <c r="R2" s="223"/>
      <c r="S2" s="223"/>
      <c r="T2" s="223"/>
      <c r="U2" s="223"/>
      <c r="V2" s="14"/>
      <c r="W2" s="14"/>
      <c r="X2" s="14"/>
      <c r="Y2" s="14"/>
      <c r="Z2" s="14"/>
      <c r="AA2" s="14"/>
      <c r="AB2" s="14"/>
      <c r="AC2" s="14"/>
    </row>
    <row r="3" spans="2:29" thickBot="1">
      <c r="B3" s="224" t="s">
        <v>241</v>
      </c>
      <c r="C3" s="225"/>
      <c r="D3" s="225"/>
      <c r="E3" s="225"/>
      <c r="F3" s="225"/>
      <c r="G3" s="225"/>
      <c r="H3" s="225"/>
      <c r="I3" s="225"/>
      <c r="J3" s="225"/>
      <c r="K3" s="225"/>
      <c r="L3" s="225"/>
      <c r="M3" s="225"/>
      <c r="N3" s="225"/>
      <c r="O3" s="225"/>
      <c r="P3" s="225"/>
      <c r="Q3" s="225"/>
      <c r="R3" s="225"/>
      <c r="S3" s="225"/>
      <c r="T3" s="225"/>
      <c r="U3" s="225"/>
      <c r="V3" s="14"/>
      <c r="W3" s="14"/>
      <c r="X3" s="14"/>
      <c r="Y3" s="14"/>
      <c r="Z3" s="14"/>
      <c r="AA3" s="14"/>
      <c r="AB3" s="14"/>
      <c r="AC3" s="14"/>
    </row>
    <row r="4" spans="2:29">
      <c r="B4" s="226" t="s">
        <v>16</v>
      </c>
      <c r="C4" s="226"/>
      <c r="D4" s="226"/>
      <c r="E4" s="226"/>
      <c r="F4" s="226"/>
      <c r="G4" s="226"/>
      <c r="H4" s="226"/>
      <c r="I4" s="226"/>
      <c r="J4" s="226"/>
      <c r="K4" s="226"/>
      <c r="L4" s="226"/>
      <c r="M4" s="227" t="s">
        <v>17</v>
      </c>
      <c r="N4" s="229" t="s">
        <v>18</v>
      </c>
      <c r="O4" s="227" t="s">
        <v>19</v>
      </c>
      <c r="P4" s="227"/>
      <c r="Q4" s="227"/>
      <c r="R4" s="227" t="s">
        <v>20</v>
      </c>
      <c r="S4" s="178" t="s">
        <v>21</v>
      </c>
      <c r="T4" s="178" t="s">
        <v>22</v>
      </c>
      <c r="U4" s="231" t="s">
        <v>23</v>
      </c>
      <c r="V4" s="15"/>
      <c r="W4" s="15"/>
      <c r="X4" s="15"/>
      <c r="Y4" s="15"/>
      <c r="Z4" s="15"/>
      <c r="AA4" s="15"/>
      <c r="AB4" s="15"/>
      <c r="AC4" s="15"/>
    </row>
    <row r="5" spans="2:29" ht="23.25">
      <c r="B5" s="38" t="s">
        <v>1</v>
      </c>
      <c r="C5" s="38" t="s">
        <v>24</v>
      </c>
      <c r="D5" s="38" t="s">
        <v>25</v>
      </c>
      <c r="E5" s="38" t="s">
        <v>26</v>
      </c>
      <c r="F5" s="38" t="s">
        <v>27</v>
      </c>
      <c r="G5" s="38" t="s">
        <v>28</v>
      </c>
      <c r="H5" s="39" t="s">
        <v>29</v>
      </c>
      <c r="I5" s="38" t="s">
        <v>30</v>
      </c>
      <c r="J5" s="38" t="s">
        <v>31</v>
      </c>
      <c r="K5" s="38" t="s">
        <v>32</v>
      </c>
      <c r="L5" s="38" t="s">
        <v>33</v>
      </c>
      <c r="M5" s="228"/>
      <c r="N5" s="230"/>
      <c r="O5" s="40" t="s">
        <v>34</v>
      </c>
      <c r="P5" s="40" t="s">
        <v>35</v>
      </c>
      <c r="Q5" s="40" t="s">
        <v>36</v>
      </c>
      <c r="R5" s="228"/>
      <c r="S5" s="179"/>
      <c r="T5" s="179"/>
      <c r="U5" s="232"/>
      <c r="V5" s="15"/>
      <c r="W5" s="15"/>
      <c r="X5" s="15"/>
      <c r="Y5" s="15"/>
      <c r="Z5" s="15"/>
      <c r="AA5" s="15"/>
      <c r="AB5" s="15"/>
      <c r="AC5" s="15"/>
    </row>
    <row r="6" spans="2:29" ht="60.75">
      <c r="B6" s="218" t="s">
        <v>242</v>
      </c>
      <c r="C6" s="222" t="s">
        <v>243</v>
      </c>
      <c r="D6" s="218" t="s">
        <v>244</v>
      </c>
      <c r="E6" s="218" t="s">
        <v>245</v>
      </c>
      <c r="F6" s="66" t="s">
        <v>246</v>
      </c>
      <c r="G6" s="28" t="s">
        <v>247</v>
      </c>
      <c r="H6" s="89">
        <v>7.4999999999999997E-3</v>
      </c>
      <c r="I6" s="28">
        <v>3</v>
      </c>
      <c r="J6" s="28" t="s">
        <v>248</v>
      </c>
      <c r="K6" s="28" t="s">
        <v>127</v>
      </c>
      <c r="L6" s="27" t="s">
        <v>249</v>
      </c>
      <c r="M6" s="77">
        <f>+O6+P6+Q6</f>
        <v>1</v>
      </c>
      <c r="N6" s="31">
        <f t="shared" ref="N6:N22" si="0">+M6</f>
        <v>1</v>
      </c>
      <c r="O6" s="8">
        <v>0</v>
      </c>
      <c r="P6" s="8">
        <v>0.66</v>
      </c>
      <c r="Q6" s="8">
        <v>0.34</v>
      </c>
      <c r="R6" s="9">
        <v>45646</v>
      </c>
      <c r="S6" s="141">
        <v>0.34</v>
      </c>
      <c r="T6" s="113" t="s">
        <v>250</v>
      </c>
      <c r="U6" s="128" t="s">
        <v>246</v>
      </c>
      <c r="V6" s="15"/>
      <c r="W6" s="15"/>
      <c r="X6" s="15"/>
      <c r="Y6" s="15"/>
      <c r="Z6" s="15"/>
      <c r="AA6" s="15"/>
      <c r="AB6" s="15"/>
      <c r="AC6" s="15"/>
    </row>
    <row r="7" spans="2:29" ht="46.5">
      <c r="B7" s="218"/>
      <c r="C7" s="222"/>
      <c r="D7" s="218"/>
      <c r="E7" s="218"/>
      <c r="F7" s="66" t="s">
        <v>251</v>
      </c>
      <c r="G7" s="27" t="s">
        <v>252</v>
      </c>
      <c r="H7" s="89">
        <v>7.4999999999999997E-3</v>
      </c>
      <c r="I7" s="65">
        <v>1</v>
      </c>
      <c r="J7" s="27" t="s">
        <v>253</v>
      </c>
      <c r="K7" s="28" t="s">
        <v>127</v>
      </c>
      <c r="L7" s="27" t="s">
        <v>249</v>
      </c>
      <c r="M7" s="77">
        <f t="shared" ref="M7:M39" si="1">+O7+P7+Q7</f>
        <v>1</v>
      </c>
      <c r="N7" s="31">
        <f t="shared" si="0"/>
        <v>1</v>
      </c>
      <c r="O7" s="8">
        <v>0.33</v>
      </c>
      <c r="P7" s="8">
        <v>0.67</v>
      </c>
      <c r="Q7" s="8">
        <v>0</v>
      </c>
      <c r="R7" s="9">
        <v>45536</v>
      </c>
      <c r="S7" s="141">
        <v>0</v>
      </c>
      <c r="T7" s="114" t="s">
        <v>254</v>
      </c>
      <c r="U7" s="128" t="s">
        <v>251</v>
      </c>
      <c r="V7" s="15"/>
      <c r="W7" s="15"/>
      <c r="X7" s="15"/>
      <c r="Y7" s="15"/>
      <c r="Z7" s="15"/>
      <c r="AA7" s="15"/>
      <c r="AB7" s="15"/>
      <c r="AC7" s="15"/>
    </row>
    <row r="8" spans="2:29" ht="106.5">
      <c r="B8" s="218"/>
      <c r="C8" s="222"/>
      <c r="D8" s="218"/>
      <c r="E8" s="218"/>
      <c r="F8" s="66" t="s">
        <v>255</v>
      </c>
      <c r="G8" s="27" t="s">
        <v>256</v>
      </c>
      <c r="H8" s="89">
        <v>7.4999999999999997E-3</v>
      </c>
      <c r="I8" s="65">
        <v>1</v>
      </c>
      <c r="J8" s="27" t="s">
        <v>253</v>
      </c>
      <c r="K8" s="28" t="s">
        <v>127</v>
      </c>
      <c r="L8" s="27" t="s">
        <v>249</v>
      </c>
      <c r="M8" s="77">
        <f t="shared" si="1"/>
        <v>1</v>
      </c>
      <c r="N8" s="31">
        <f t="shared" si="0"/>
        <v>1</v>
      </c>
      <c r="O8" s="8">
        <v>0</v>
      </c>
      <c r="P8" s="8">
        <v>1</v>
      </c>
      <c r="Q8" s="8">
        <v>0</v>
      </c>
      <c r="R8" s="9">
        <v>45459</v>
      </c>
      <c r="S8" s="141">
        <v>0</v>
      </c>
      <c r="T8" s="129" t="s">
        <v>257</v>
      </c>
      <c r="U8" s="130" t="s">
        <v>258</v>
      </c>
      <c r="V8" s="15"/>
      <c r="W8" s="15"/>
      <c r="X8" s="15"/>
      <c r="Y8" s="15"/>
      <c r="Z8" s="15"/>
      <c r="AA8" s="15"/>
      <c r="AB8" s="15"/>
      <c r="AC8" s="15"/>
    </row>
    <row r="9" spans="2:29" ht="69">
      <c r="B9" s="218"/>
      <c r="C9" s="222"/>
      <c r="D9" s="218"/>
      <c r="E9" s="27" t="s">
        <v>259</v>
      </c>
      <c r="F9" s="66" t="s">
        <v>260</v>
      </c>
      <c r="G9" s="27" t="s">
        <v>261</v>
      </c>
      <c r="H9" s="89">
        <v>7.4999999999999997E-3</v>
      </c>
      <c r="I9" s="27" t="s">
        <v>262</v>
      </c>
      <c r="J9" s="27" t="s">
        <v>263</v>
      </c>
      <c r="K9" s="27" t="s">
        <v>127</v>
      </c>
      <c r="L9" s="27"/>
      <c r="M9" s="77">
        <f t="shared" si="1"/>
        <v>1</v>
      </c>
      <c r="N9" s="31">
        <f t="shared" si="0"/>
        <v>1</v>
      </c>
      <c r="O9" s="8">
        <v>0</v>
      </c>
      <c r="P9" s="8">
        <v>0.2</v>
      </c>
      <c r="Q9" s="8">
        <v>0.8</v>
      </c>
      <c r="R9" s="9">
        <v>45535</v>
      </c>
      <c r="S9" s="141">
        <v>0.8</v>
      </c>
      <c r="T9" s="115" t="s">
        <v>264</v>
      </c>
      <c r="U9" s="119" t="s">
        <v>260</v>
      </c>
      <c r="V9" s="15"/>
      <c r="W9" s="15"/>
      <c r="X9" s="15"/>
      <c r="Y9" s="15"/>
      <c r="Z9" s="15"/>
      <c r="AA9" s="15"/>
      <c r="AB9" s="15"/>
      <c r="AC9" s="15"/>
    </row>
    <row r="10" spans="2:29" ht="46.5">
      <c r="B10" s="218"/>
      <c r="C10" s="222"/>
      <c r="D10" s="218"/>
      <c r="E10" s="218" t="s">
        <v>265</v>
      </c>
      <c r="F10" s="66" t="s">
        <v>266</v>
      </c>
      <c r="G10" s="27" t="s">
        <v>267</v>
      </c>
      <c r="H10" s="89">
        <v>7.4999999999999997E-3</v>
      </c>
      <c r="I10" s="27" t="s">
        <v>268</v>
      </c>
      <c r="J10" s="27" t="s">
        <v>269</v>
      </c>
      <c r="K10" s="27" t="s">
        <v>127</v>
      </c>
      <c r="L10" s="27" t="s">
        <v>270</v>
      </c>
      <c r="M10" s="77">
        <f t="shared" si="1"/>
        <v>1</v>
      </c>
      <c r="N10" s="31">
        <f t="shared" si="0"/>
        <v>1</v>
      </c>
      <c r="O10" s="8">
        <v>0</v>
      </c>
      <c r="P10" s="8">
        <v>0.5</v>
      </c>
      <c r="Q10" s="8">
        <v>0.5</v>
      </c>
      <c r="R10" s="9">
        <v>45585</v>
      </c>
      <c r="S10" s="141">
        <v>0.5</v>
      </c>
      <c r="T10" s="114" t="s">
        <v>254</v>
      </c>
      <c r="U10" s="131" t="s">
        <v>266</v>
      </c>
      <c r="V10" s="15"/>
      <c r="W10" s="15"/>
      <c r="X10" s="15"/>
      <c r="Y10" s="15"/>
      <c r="Z10" s="15"/>
      <c r="AA10" s="15"/>
      <c r="AB10" s="15"/>
      <c r="AC10" s="15"/>
    </row>
    <row r="11" spans="2:29" ht="66" customHeight="1">
      <c r="B11" s="218"/>
      <c r="C11" s="222"/>
      <c r="D11" s="218"/>
      <c r="E11" s="218"/>
      <c r="F11" s="66" t="s">
        <v>271</v>
      </c>
      <c r="G11" s="27" t="s">
        <v>272</v>
      </c>
      <c r="H11" s="89">
        <v>7.4999999999999997E-3</v>
      </c>
      <c r="I11" s="27" t="s">
        <v>273</v>
      </c>
      <c r="J11" s="27" t="s">
        <v>274</v>
      </c>
      <c r="K11" s="27" t="s">
        <v>127</v>
      </c>
      <c r="L11" s="27"/>
      <c r="M11" s="77">
        <f t="shared" si="1"/>
        <v>1</v>
      </c>
      <c r="N11" s="31">
        <f t="shared" si="0"/>
        <v>1</v>
      </c>
      <c r="O11" s="8">
        <v>0</v>
      </c>
      <c r="P11" s="8">
        <v>0.48</v>
      </c>
      <c r="Q11" s="8">
        <v>0.52</v>
      </c>
      <c r="R11" s="9">
        <v>45463</v>
      </c>
      <c r="S11" s="141">
        <v>0.52</v>
      </c>
      <c r="T11" s="116" t="s">
        <v>275</v>
      </c>
      <c r="U11" s="121" t="s">
        <v>271</v>
      </c>
      <c r="V11" s="15"/>
      <c r="W11" s="15"/>
      <c r="X11" s="15"/>
      <c r="Y11" s="15"/>
      <c r="Z11" s="15"/>
      <c r="AA11" s="15"/>
      <c r="AB11" s="15"/>
      <c r="AC11" s="15"/>
    </row>
    <row r="12" spans="2:29" ht="58.5">
      <c r="B12" s="218"/>
      <c r="C12" s="222"/>
      <c r="D12" s="218"/>
      <c r="E12" s="218" t="s">
        <v>276</v>
      </c>
      <c r="F12" s="66" t="s">
        <v>277</v>
      </c>
      <c r="G12" s="27" t="s">
        <v>278</v>
      </c>
      <c r="H12" s="89">
        <v>7.4999999999999997E-3</v>
      </c>
      <c r="I12" s="27">
        <v>4</v>
      </c>
      <c r="J12" s="27" t="s">
        <v>279</v>
      </c>
      <c r="K12" s="27" t="s">
        <v>127</v>
      </c>
      <c r="L12" s="27"/>
      <c r="M12" s="77">
        <f t="shared" si="1"/>
        <v>1</v>
      </c>
      <c r="N12" s="31">
        <f t="shared" si="0"/>
        <v>1</v>
      </c>
      <c r="O12" s="8">
        <v>0.33</v>
      </c>
      <c r="P12" s="8">
        <v>0.33</v>
      </c>
      <c r="Q12" s="8">
        <v>0.34</v>
      </c>
      <c r="R12" s="9">
        <v>45585</v>
      </c>
      <c r="S12" s="141">
        <v>0.34</v>
      </c>
      <c r="T12" s="117" t="s">
        <v>280</v>
      </c>
      <c r="U12" s="122" t="s">
        <v>277</v>
      </c>
      <c r="V12" s="15"/>
      <c r="W12" s="15"/>
      <c r="X12" s="15"/>
      <c r="Y12" s="15"/>
      <c r="Z12" s="15"/>
      <c r="AA12" s="15"/>
      <c r="AB12" s="15"/>
      <c r="AC12" s="15"/>
    </row>
    <row r="13" spans="2:29" ht="69">
      <c r="B13" s="218"/>
      <c r="C13" s="222"/>
      <c r="D13" s="218"/>
      <c r="E13" s="218"/>
      <c r="F13" s="66" t="s">
        <v>281</v>
      </c>
      <c r="G13" s="27" t="s">
        <v>282</v>
      </c>
      <c r="H13" s="89">
        <v>7.4999999999999997E-3</v>
      </c>
      <c r="I13" s="27">
        <v>4</v>
      </c>
      <c r="J13" s="27" t="s">
        <v>283</v>
      </c>
      <c r="K13" s="27" t="s">
        <v>127</v>
      </c>
      <c r="L13" s="27" t="s">
        <v>284</v>
      </c>
      <c r="M13" s="77">
        <f t="shared" si="1"/>
        <v>1</v>
      </c>
      <c r="N13" s="31">
        <f t="shared" si="0"/>
        <v>1</v>
      </c>
      <c r="O13" s="8">
        <v>0.33</v>
      </c>
      <c r="P13" s="8">
        <v>0.33</v>
      </c>
      <c r="Q13" s="8">
        <v>0.34</v>
      </c>
      <c r="R13" s="9">
        <v>45585</v>
      </c>
      <c r="S13" s="141">
        <v>0.34</v>
      </c>
      <c r="T13" s="118" t="s">
        <v>285</v>
      </c>
      <c r="U13" s="122" t="s">
        <v>281</v>
      </c>
      <c r="V13" s="15"/>
      <c r="W13" s="15"/>
      <c r="X13" s="15"/>
      <c r="Y13" s="15"/>
      <c r="Z13" s="15"/>
      <c r="AA13" s="15"/>
      <c r="AB13" s="15"/>
      <c r="AC13" s="15"/>
    </row>
    <row r="14" spans="2:29" ht="92.25">
      <c r="B14" s="218"/>
      <c r="C14" s="222"/>
      <c r="D14" s="218"/>
      <c r="E14" s="219" t="s">
        <v>286</v>
      </c>
      <c r="F14" s="66" t="s">
        <v>287</v>
      </c>
      <c r="G14" s="67" t="s">
        <v>288</v>
      </c>
      <c r="H14" s="89">
        <v>7.4999999999999997E-3</v>
      </c>
      <c r="I14" s="67">
        <v>1</v>
      </c>
      <c r="J14" s="67" t="s">
        <v>289</v>
      </c>
      <c r="K14" s="67" t="s">
        <v>127</v>
      </c>
      <c r="L14" s="68" t="s">
        <v>290</v>
      </c>
      <c r="M14" s="77">
        <f t="shared" si="1"/>
        <v>1</v>
      </c>
      <c r="N14" s="31">
        <f t="shared" si="0"/>
        <v>1</v>
      </c>
      <c r="O14" s="22">
        <v>0.15</v>
      </c>
      <c r="P14" s="22">
        <v>0.85</v>
      </c>
      <c r="Q14" s="22">
        <v>0</v>
      </c>
      <c r="R14" s="41" t="s">
        <v>291</v>
      </c>
      <c r="S14" s="142">
        <v>0</v>
      </c>
      <c r="T14" s="118" t="s">
        <v>292</v>
      </c>
      <c r="U14" s="123" t="s">
        <v>293</v>
      </c>
      <c r="V14" s="15"/>
      <c r="W14" s="15"/>
      <c r="X14" s="15"/>
      <c r="Y14" s="15"/>
      <c r="Z14" s="15"/>
      <c r="AA14" s="15"/>
      <c r="AB14" s="15"/>
      <c r="AC14" s="15"/>
    </row>
    <row r="15" spans="2:29" ht="104.25">
      <c r="B15" s="218"/>
      <c r="C15" s="222"/>
      <c r="D15" s="218"/>
      <c r="E15" s="219"/>
      <c r="F15" s="66" t="s">
        <v>294</v>
      </c>
      <c r="G15" s="67" t="s">
        <v>295</v>
      </c>
      <c r="H15" s="89">
        <v>7.4999999999999997E-3</v>
      </c>
      <c r="I15" s="67">
        <v>1</v>
      </c>
      <c r="J15" s="67" t="s">
        <v>296</v>
      </c>
      <c r="K15" s="67" t="s">
        <v>127</v>
      </c>
      <c r="L15" s="68" t="s">
        <v>290</v>
      </c>
      <c r="M15" s="77">
        <f t="shared" si="1"/>
        <v>1</v>
      </c>
      <c r="N15" s="31">
        <f t="shared" si="0"/>
        <v>1</v>
      </c>
      <c r="O15" s="8">
        <v>0</v>
      </c>
      <c r="P15" s="22">
        <v>1</v>
      </c>
      <c r="Q15" s="22">
        <v>0</v>
      </c>
      <c r="R15" s="43">
        <v>45646</v>
      </c>
      <c r="S15" s="142">
        <v>0</v>
      </c>
      <c r="T15" s="118" t="s">
        <v>297</v>
      </c>
      <c r="U15" s="123" t="s">
        <v>298</v>
      </c>
      <c r="V15" s="15"/>
      <c r="W15" s="15"/>
      <c r="X15" s="15"/>
      <c r="Y15" s="15"/>
      <c r="Z15" s="15"/>
      <c r="AA15" s="15"/>
      <c r="AB15" s="15"/>
      <c r="AC15" s="15"/>
    </row>
    <row r="16" spans="2:29" ht="91.5">
      <c r="B16" s="218"/>
      <c r="C16" s="222"/>
      <c r="D16" s="218"/>
      <c r="E16" s="219"/>
      <c r="F16" s="66" t="s">
        <v>299</v>
      </c>
      <c r="G16" s="67" t="s">
        <v>300</v>
      </c>
      <c r="H16" s="89">
        <v>7.4999999999999997E-3</v>
      </c>
      <c r="I16" s="67">
        <v>1</v>
      </c>
      <c r="J16" s="67" t="s">
        <v>301</v>
      </c>
      <c r="K16" s="67" t="s">
        <v>127</v>
      </c>
      <c r="L16" s="68" t="s">
        <v>249</v>
      </c>
      <c r="M16" s="77">
        <f t="shared" si="1"/>
        <v>1</v>
      </c>
      <c r="N16" s="31">
        <f t="shared" si="0"/>
        <v>1</v>
      </c>
      <c r="O16" s="22">
        <v>0.1</v>
      </c>
      <c r="P16" s="22">
        <v>0.4</v>
      </c>
      <c r="Q16" s="22">
        <v>0.5</v>
      </c>
      <c r="R16" s="43">
        <v>45646</v>
      </c>
      <c r="S16" s="142">
        <v>0.5</v>
      </c>
      <c r="T16" s="118" t="s">
        <v>302</v>
      </c>
      <c r="U16" s="123" t="s">
        <v>303</v>
      </c>
      <c r="V16" s="15"/>
      <c r="W16" s="15"/>
      <c r="X16" s="15"/>
      <c r="Y16" s="15"/>
      <c r="Z16" s="15"/>
      <c r="AA16" s="15"/>
      <c r="AB16" s="15"/>
      <c r="AC16" s="15"/>
    </row>
    <row r="17" spans="2:29" ht="121.5">
      <c r="B17" s="218"/>
      <c r="C17" s="222"/>
      <c r="D17" s="218"/>
      <c r="E17" s="217" t="s">
        <v>304</v>
      </c>
      <c r="F17" s="66" t="s">
        <v>305</v>
      </c>
      <c r="G17" s="69" t="s">
        <v>306</v>
      </c>
      <c r="H17" s="89">
        <v>7.4999999999999997E-3</v>
      </c>
      <c r="I17" s="68">
        <v>1</v>
      </c>
      <c r="J17" s="68" t="s">
        <v>307</v>
      </c>
      <c r="K17" s="68" t="s">
        <v>308</v>
      </c>
      <c r="L17" s="68" t="s">
        <v>128</v>
      </c>
      <c r="M17" s="77">
        <f t="shared" si="1"/>
        <v>1</v>
      </c>
      <c r="N17" s="31">
        <f t="shared" si="0"/>
        <v>1</v>
      </c>
      <c r="O17" s="22">
        <v>0.1</v>
      </c>
      <c r="P17" s="22">
        <v>0.5</v>
      </c>
      <c r="Q17" s="22">
        <v>0.4</v>
      </c>
      <c r="R17" s="23">
        <v>45596</v>
      </c>
      <c r="S17" s="142">
        <v>0.4</v>
      </c>
      <c r="T17" s="28" t="s">
        <v>309</v>
      </c>
      <c r="U17" s="132" t="s">
        <v>310</v>
      </c>
      <c r="V17" s="15"/>
      <c r="W17" s="15"/>
      <c r="X17" s="15"/>
      <c r="Y17" s="15"/>
      <c r="Z17" s="15"/>
      <c r="AA17" s="15"/>
      <c r="AB17" s="15"/>
      <c r="AC17" s="15"/>
    </row>
    <row r="18" spans="2:29" ht="58.5">
      <c r="B18" s="218"/>
      <c r="C18" s="222"/>
      <c r="D18" s="218"/>
      <c r="E18" s="217"/>
      <c r="F18" s="66" t="s">
        <v>311</v>
      </c>
      <c r="G18" s="69" t="s">
        <v>312</v>
      </c>
      <c r="H18" s="89">
        <v>7.4999999999999997E-3</v>
      </c>
      <c r="I18" s="68">
        <v>1</v>
      </c>
      <c r="J18" s="68" t="s">
        <v>313</v>
      </c>
      <c r="K18" s="68" t="s">
        <v>308</v>
      </c>
      <c r="L18" s="68" t="s">
        <v>128</v>
      </c>
      <c r="M18" s="77">
        <f t="shared" si="1"/>
        <v>1</v>
      </c>
      <c r="N18" s="31">
        <f t="shared" si="0"/>
        <v>1</v>
      </c>
      <c r="O18" s="22">
        <v>0.1</v>
      </c>
      <c r="P18" s="22">
        <v>0.9</v>
      </c>
      <c r="Q18" s="22">
        <v>0</v>
      </c>
      <c r="R18" s="23">
        <v>45427</v>
      </c>
      <c r="S18" s="142">
        <v>0</v>
      </c>
      <c r="T18" s="27" t="s">
        <v>314</v>
      </c>
      <c r="U18" s="120"/>
      <c r="V18" s="15"/>
      <c r="W18" s="15"/>
      <c r="X18" s="15"/>
      <c r="Y18" s="15"/>
      <c r="Z18" s="15"/>
      <c r="AA18" s="15"/>
      <c r="AB18" s="15"/>
      <c r="AC18" s="15"/>
    </row>
    <row r="19" spans="2:29" ht="46.5">
      <c r="B19" s="218"/>
      <c r="C19" s="222"/>
      <c r="D19" s="218"/>
      <c r="E19" s="217"/>
      <c r="F19" s="66" t="s">
        <v>315</v>
      </c>
      <c r="G19" s="69" t="s">
        <v>316</v>
      </c>
      <c r="H19" s="89">
        <v>7.4999999999999997E-3</v>
      </c>
      <c r="I19" s="68">
        <v>4</v>
      </c>
      <c r="J19" s="68" t="s">
        <v>317</v>
      </c>
      <c r="K19" s="68" t="s">
        <v>308</v>
      </c>
      <c r="L19" s="68" t="s">
        <v>128</v>
      </c>
      <c r="M19" s="77">
        <f t="shared" si="1"/>
        <v>1</v>
      </c>
      <c r="N19" s="31">
        <f t="shared" si="0"/>
        <v>1</v>
      </c>
      <c r="O19" s="22">
        <v>0</v>
      </c>
      <c r="P19" s="22">
        <v>0.2</v>
      </c>
      <c r="Q19" s="22">
        <v>0.8</v>
      </c>
      <c r="R19" s="23">
        <v>45452</v>
      </c>
      <c r="S19" s="142">
        <v>0.8</v>
      </c>
      <c r="T19" s="78" t="s">
        <v>318</v>
      </c>
      <c r="U19" s="80"/>
      <c r="V19" s="15"/>
      <c r="W19" s="15"/>
      <c r="X19" s="15"/>
      <c r="Y19" s="15"/>
      <c r="Z19" s="15"/>
      <c r="AA19" s="15"/>
      <c r="AB19" s="15"/>
      <c r="AC19" s="15"/>
    </row>
    <row r="20" spans="2:29" ht="46.5">
      <c r="B20" s="218"/>
      <c r="C20" s="222"/>
      <c r="D20" s="218"/>
      <c r="E20" s="217"/>
      <c r="F20" s="66" t="s">
        <v>319</v>
      </c>
      <c r="G20" s="69" t="s">
        <v>320</v>
      </c>
      <c r="H20" s="89">
        <v>7.4999999999999997E-3</v>
      </c>
      <c r="I20" s="68">
        <v>1</v>
      </c>
      <c r="J20" s="68" t="s">
        <v>321</v>
      </c>
      <c r="K20" s="68" t="s">
        <v>308</v>
      </c>
      <c r="L20" s="68" t="s">
        <v>128</v>
      </c>
      <c r="M20" s="77">
        <f t="shared" si="1"/>
        <v>1</v>
      </c>
      <c r="N20" s="31">
        <f t="shared" si="0"/>
        <v>1</v>
      </c>
      <c r="O20" s="22">
        <v>0.5</v>
      </c>
      <c r="P20" s="22">
        <v>0.5</v>
      </c>
      <c r="Q20" s="22">
        <v>0</v>
      </c>
      <c r="R20" s="23">
        <v>45380</v>
      </c>
      <c r="S20" s="142">
        <v>0</v>
      </c>
      <c r="T20" s="28" t="s">
        <v>314</v>
      </c>
      <c r="U20" s="80"/>
      <c r="V20" s="15"/>
      <c r="W20" s="15"/>
      <c r="X20" s="15"/>
      <c r="Y20" s="15"/>
      <c r="Z20" s="15"/>
      <c r="AA20" s="15"/>
      <c r="AB20" s="15"/>
      <c r="AC20" s="15"/>
    </row>
    <row r="21" spans="2:29" ht="137.25">
      <c r="B21" s="218"/>
      <c r="C21" s="222"/>
      <c r="D21" s="218"/>
      <c r="E21" s="217"/>
      <c r="F21" s="66" t="s">
        <v>322</v>
      </c>
      <c r="G21" s="69" t="s">
        <v>323</v>
      </c>
      <c r="H21" s="89">
        <v>7.4999999999999997E-3</v>
      </c>
      <c r="I21" s="70">
        <v>1</v>
      </c>
      <c r="J21" s="68" t="s">
        <v>324</v>
      </c>
      <c r="K21" s="68" t="s">
        <v>308</v>
      </c>
      <c r="L21" s="68" t="s">
        <v>128</v>
      </c>
      <c r="M21" s="77">
        <f t="shared" si="1"/>
        <v>1</v>
      </c>
      <c r="N21" s="31">
        <f t="shared" si="0"/>
        <v>1</v>
      </c>
      <c r="O21" s="22">
        <v>0.33</v>
      </c>
      <c r="P21" s="22">
        <v>0.48</v>
      </c>
      <c r="Q21" s="22">
        <v>0.19</v>
      </c>
      <c r="R21" s="9">
        <v>45639</v>
      </c>
      <c r="S21" s="142">
        <v>0.19</v>
      </c>
      <c r="T21" s="79" t="s">
        <v>325</v>
      </c>
      <c r="U21" s="134" t="s">
        <v>326</v>
      </c>
      <c r="V21" s="15"/>
      <c r="W21" s="15"/>
      <c r="X21" s="15"/>
      <c r="Y21" s="15"/>
      <c r="Z21" s="15"/>
      <c r="AA21" s="15"/>
      <c r="AB21" s="15"/>
      <c r="AC21" s="15"/>
    </row>
    <row r="22" spans="2:29" ht="121.5">
      <c r="B22" s="218"/>
      <c r="C22" s="222"/>
      <c r="D22" s="218"/>
      <c r="E22" s="217"/>
      <c r="F22" s="66" t="s">
        <v>327</v>
      </c>
      <c r="G22" s="69" t="s">
        <v>328</v>
      </c>
      <c r="H22" s="89">
        <v>7.4999999999999997E-3</v>
      </c>
      <c r="I22" s="68">
        <v>1</v>
      </c>
      <c r="J22" s="68" t="s">
        <v>321</v>
      </c>
      <c r="K22" s="68" t="s">
        <v>308</v>
      </c>
      <c r="L22" s="68" t="s">
        <v>329</v>
      </c>
      <c r="M22" s="77">
        <f t="shared" si="1"/>
        <v>1</v>
      </c>
      <c r="N22" s="31">
        <f t="shared" si="0"/>
        <v>1</v>
      </c>
      <c r="O22" s="8">
        <v>0</v>
      </c>
      <c r="P22" s="22">
        <v>0.66</v>
      </c>
      <c r="Q22" s="22">
        <v>0.34</v>
      </c>
      <c r="R22" s="9">
        <v>45639</v>
      </c>
      <c r="S22" s="142">
        <v>0.34</v>
      </c>
      <c r="T22" s="133" t="s">
        <v>330</v>
      </c>
      <c r="U22" s="132" t="s">
        <v>331</v>
      </c>
      <c r="V22" s="15"/>
      <c r="W22" s="15"/>
      <c r="X22" s="15"/>
      <c r="Y22" s="15"/>
      <c r="Z22" s="15"/>
      <c r="AA22" s="15"/>
      <c r="AB22" s="15"/>
      <c r="AC22" s="15"/>
    </row>
    <row r="23" spans="2:29" ht="49.5">
      <c r="B23" s="218"/>
      <c r="C23" s="222"/>
      <c r="D23" s="218"/>
      <c r="E23" s="220" t="s">
        <v>332</v>
      </c>
      <c r="F23" s="66" t="s">
        <v>333</v>
      </c>
      <c r="G23" s="71" t="s">
        <v>334</v>
      </c>
      <c r="H23" s="89">
        <v>7.4999999999999997E-3</v>
      </c>
      <c r="I23" s="72">
        <v>1</v>
      </c>
      <c r="J23" s="72" t="s">
        <v>335</v>
      </c>
      <c r="K23" s="72" t="s">
        <v>336</v>
      </c>
      <c r="L23" s="27"/>
      <c r="M23" s="77">
        <f t="shared" si="1"/>
        <v>1</v>
      </c>
      <c r="N23" s="31">
        <f t="shared" ref="N23:N27" si="2">+M23</f>
        <v>1</v>
      </c>
      <c r="O23" s="8">
        <v>0</v>
      </c>
      <c r="P23" s="8">
        <v>0.5</v>
      </c>
      <c r="Q23" s="8">
        <v>0.5</v>
      </c>
      <c r="R23" s="9">
        <v>45657</v>
      </c>
      <c r="S23" s="141">
        <v>0.5</v>
      </c>
      <c r="T23" s="27" t="s">
        <v>337</v>
      </c>
      <c r="U23" s="138" t="s">
        <v>333</v>
      </c>
      <c r="V23" s="15"/>
      <c r="W23" s="15"/>
      <c r="X23" s="15"/>
      <c r="Y23" s="15"/>
      <c r="Z23" s="15"/>
      <c r="AA23" s="15"/>
      <c r="AB23" s="15"/>
      <c r="AC23" s="15"/>
    </row>
    <row r="24" spans="2:29" ht="121.5">
      <c r="B24" s="218"/>
      <c r="C24" s="222"/>
      <c r="D24" s="218"/>
      <c r="E24" s="220"/>
      <c r="F24" s="69" t="s">
        <v>338</v>
      </c>
      <c r="G24" s="73" t="s">
        <v>339</v>
      </c>
      <c r="H24" s="89">
        <v>7.4999999999999997E-3</v>
      </c>
      <c r="I24" s="72">
        <v>1</v>
      </c>
      <c r="J24" s="72" t="s">
        <v>340</v>
      </c>
      <c r="K24" s="72" t="s">
        <v>341</v>
      </c>
      <c r="L24" s="27"/>
      <c r="M24" s="77">
        <f t="shared" si="1"/>
        <v>1</v>
      </c>
      <c r="N24" s="31">
        <f t="shared" si="2"/>
        <v>1</v>
      </c>
      <c r="O24" s="8">
        <v>0</v>
      </c>
      <c r="P24" s="8">
        <v>1</v>
      </c>
      <c r="Q24" s="8">
        <v>0</v>
      </c>
      <c r="R24" s="9">
        <v>45657</v>
      </c>
      <c r="S24" s="141">
        <v>0</v>
      </c>
      <c r="T24" s="78" t="s">
        <v>342</v>
      </c>
      <c r="U24" s="132" t="s">
        <v>343</v>
      </c>
      <c r="V24" s="15"/>
      <c r="W24" s="15"/>
      <c r="X24" s="15"/>
      <c r="Y24" s="15"/>
      <c r="Z24" s="15"/>
      <c r="AA24" s="15"/>
      <c r="AB24" s="15"/>
      <c r="AC24" s="15"/>
    </row>
    <row r="25" spans="2:29" ht="46.5">
      <c r="B25" s="218"/>
      <c r="C25" s="222"/>
      <c r="D25" s="218"/>
      <c r="E25" s="220"/>
      <c r="F25" s="66" t="s">
        <v>344</v>
      </c>
      <c r="G25" s="71" t="s">
        <v>345</v>
      </c>
      <c r="H25" s="89">
        <v>7.4999999999999997E-3</v>
      </c>
      <c r="I25" s="72">
        <v>300</v>
      </c>
      <c r="J25" s="72" t="s">
        <v>346</v>
      </c>
      <c r="K25" s="72" t="s">
        <v>336</v>
      </c>
      <c r="L25" s="27"/>
      <c r="M25" s="77">
        <f t="shared" si="1"/>
        <v>1</v>
      </c>
      <c r="N25" s="31">
        <f t="shared" si="2"/>
        <v>1</v>
      </c>
      <c r="O25" s="8">
        <v>0</v>
      </c>
      <c r="P25" s="8">
        <v>1</v>
      </c>
      <c r="Q25" s="8">
        <v>0</v>
      </c>
      <c r="R25" s="9">
        <v>45657</v>
      </c>
      <c r="S25" s="141">
        <v>0</v>
      </c>
      <c r="T25" s="78" t="s">
        <v>347</v>
      </c>
      <c r="U25" s="128" t="s">
        <v>344</v>
      </c>
      <c r="V25" s="15"/>
      <c r="W25" s="15"/>
      <c r="X25" s="15"/>
      <c r="Y25" s="15"/>
      <c r="Z25" s="15"/>
      <c r="AA25" s="15"/>
      <c r="AB25" s="15"/>
      <c r="AC25" s="15"/>
    </row>
    <row r="26" spans="2:29" ht="104.25">
      <c r="B26" s="218"/>
      <c r="C26" s="222"/>
      <c r="D26" s="218"/>
      <c r="E26" s="220"/>
      <c r="F26" s="66" t="s">
        <v>348</v>
      </c>
      <c r="G26" s="74" t="s">
        <v>349</v>
      </c>
      <c r="H26" s="89">
        <v>7.4999999999999997E-3</v>
      </c>
      <c r="I26" s="74">
        <v>1</v>
      </c>
      <c r="J26" s="72" t="s">
        <v>350</v>
      </c>
      <c r="K26" s="72" t="s">
        <v>336</v>
      </c>
      <c r="L26" s="27"/>
      <c r="M26" s="77">
        <f t="shared" si="1"/>
        <v>1</v>
      </c>
      <c r="N26" s="31">
        <f t="shared" si="2"/>
        <v>1</v>
      </c>
      <c r="O26" s="8">
        <v>0</v>
      </c>
      <c r="P26" s="8">
        <v>0.4</v>
      </c>
      <c r="Q26" s="8">
        <v>0.6</v>
      </c>
      <c r="R26" s="9">
        <v>45657</v>
      </c>
      <c r="S26" s="141">
        <v>0.6</v>
      </c>
      <c r="T26" s="27" t="s">
        <v>351</v>
      </c>
      <c r="U26" s="128" t="s">
        <v>348</v>
      </c>
      <c r="V26" s="15"/>
      <c r="W26" s="15"/>
      <c r="X26" s="15"/>
      <c r="Y26" s="15"/>
      <c r="Z26" s="15"/>
      <c r="AA26" s="15"/>
      <c r="AB26" s="15"/>
      <c r="AC26" s="15"/>
    </row>
    <row r="27" spans="2:29" ht="106.5">
      <c r="B27" s="218"/>
      <c r="C27" s="221" t="s">
        <v>243</v>
      </c>
      <c r="D27" s="218" t="s">
        <v>352</v>
      </c>
      <c r="E27" s="218" t="s">
        <v>353</v>
      </c>
      <c r="F27" s="66" t="s">
        <v>354</v>
      </c>
      <c r="G27" s="28" t="s">
        <v>355</v>
      </c>
      <c r="H27" s="89">
        <v>7.4999999999999997E-3</v>
      </c>
      <c r="I27" s="75">
        <v>1</v>
      </c>
      <c r="J27" s="28" t="s">
        <v>356</v>
      </c>
      <c r="K27" s="28" t="s">
        <v>127</v>
      </c>
      <c r="L27" s="28" t="s">
        <v>357</v>
      </c>
      <c r="M27" s="77">
        <f t="shared" si="1"/>
        <v>1</v>
      </c>
      <c r="N27" s="31">
        <f t="shared" si="2"/>
        <v>1</v>
      </c>
      <c r="O27" s="8">
        <v>0</v>
      </c>
      <c r="P27" s="8">
        <v>0.5</v>
      </c>
      <c r="Q27" s="8">
        <v>0.5</v>
      </c>
      <c r="R27" s="9">
        <v>45657</v>
      </c>
      <c r="S27" s="141">
        <v>0.5</v>
      </c>
      <c r="T27" s="118" t="s">
        <v>358</v>
      </c>
      <c r="U27" s="123" t="s">
        <v>359</v>
      </c>
      <c r="V27" s="29"/>
      <c r="W27" s="29"/>
      <c r="X27" s="29"/>
      <c r="Y27" s="29"/>
      <c r="Z27" s="29"/>
      <c r="AA27" s="29"/>
      <c r="AB27" s="29"/>
      <c r="AC27" s="29"/>
    </row>
    <row r="28" spans="2:29" ht="46.5">
      <c r="B28" s="218"/>
      <c r="C28" s="221"/>
      <c r="D28" s="218"/>
      <c r="E28" s="218"/>
      <c r="F28" s="66" t="s">
        <v>360</v>
      </c>
      <c r="G28" s="28" t="s">
        <v>361</v>
      </c>
      <c r="H28" s="89">
        <v>7.4999999999999997E-3</v>
      </c>
      <c r="I28" s="28">
        <v>4</v>
      </c>
      <c r="J28" s="28" t="s">
        <v>362</v>
      </c>
      <c r="K28" s="28" t="s">
        <v>50</v>
      </c>
      <c r="L28" s="28" t="s">
        <v>363</v>
      </c>
      <c r="M28" s="77">
        <f t="shared" si="1"/>
        <v>1</v>
      </c>
      <c r="N28" s="31">
        <f t="shared" ref="N28:N39" si="3">+M28</f>
        <v>1</v>
      </c>
      <c r="O28" s="8">
        <v>0</v>
      </c>
      <c r="P28" s="8">
        <v>0.9</v>
      </c>
      <c r="Q28" s="8">
        <v>0.1</v>
      </c>
      <c r="R28" s="9">
        <v>45646</v>
      </c>
      <c r="S28" s="141">
        <v>0.1</v>
      </c>
      <c r="T28" s="118" t="s">
        <v>364</v>
      </c>
      <c r="U28" s="123" t="s">
        <v>365</v>
      </c>
      <c r="V28" s="29"/>
      <c r="W28" s="29"/>
      <c r="X28" s="29"/>
      <c r="Y28" s="29"/>
      <c r="Z28" s="29"/>
      <c r="AA28" s="29"/>
      <c r="AB28" s="29"/>
      <c r="AC28" s="29"/>
    </row>
    <row r="29" spans="2:29" ht="213">
      <c r="B29" s="218"/>
      <c r="C29" s="221"/>
      <c r="D29" s="218"/>
      <c r="E29" s="218"/>
      <c r="F29" s="66" t="s">
        <v>366</v>
      </c>
      <c r="G29" s="28" t="s">
        <v>367</v>
      </c>
      <c r="H29" s="89">
        <v>7.4999999999999997E-3</v>
      </c>
      <c r="I29" s="28">
        <v>1</v>
      </c>
      <c r="J29" s="28" t="s">
        <v>368</v>
      </c>
      <c r="K29" s="28" t="s">
        <v>127</v>
      </c>
      <c r="L29" s="28" t="s">
        <v>369</v>
      </c>
      <c r="M29" s="77">
        <f t="shared" si="1"/>
        <v>1</v>
      </c>
      <c r="N29" s="31">
        <f t="shared" si="3"/>
        <v>1</v>
      </c>
      <c r="O29" s="8">
        <v>0</v>
      </c>
      <c r="P29" s="8">
        <v>1</v>
      </c>
      <c r="Q29" s="8">
        <v>0</v>
      </c>
      <c r="R29" s="9">
        <v>45646</v>
      </c>
      <c r="S29" s="141">
        <v>0</v>
      </c>
      <c r="T29" s="118" t="s">
        <v>370</v>
      </c>
      <c r="U29" s="120" t="s">
        <v>371</v>
      </c>
      <c r="V29" s="29"/>
      <c r="W29" s="29"/>
      <c r="X29" s="29"/>
      <c r="Y29" s="29"/>
      <c r="Z29" s="29"/>
      <c r="AA29" s="29"/>
      <c r="AB29" s="29"/>
      <c r="AC29" s="29"/>
    </row>
    <row r="30" spans="2:29" ht="259.5">
      <c r="B30" s="218"/>
      <c r="C30" s="221"/>
      <c r="D30" s="218"/>
      <c r="E30" s="218" t="s">
        <v>372</v>
      </c>
      <c r="F30" s="66" t="s">
        <v>373</v>
      </c>
      <c r="G30" s="66" t="s">
        <v>374</v>
      </c>
      <c r="H30" s="89">
        <v>7.4999999999999997E-3</v>
      </c>
      <c r="I30" s="65">
        <v>1</v>
      </c>
      <c r="J30" s="27" t="s">
        <v>375</v>
      </c>
      <c r="K30" s="27" t="s">
        <v>127</v>
      </c>
      <c r="L30" s="27"/>
      <c r="M30" s="77">
        <f t="shared" si="1"/>
        <v>1</v>
      </c>
      <c r="N30" s="31">
        <f t="shared" si="3"/>
        <v>1</v>
      </c>
      <c r="O30" s="8">
        <v>1</v>
      </c>
      <c r="P30" s="8">
        <v>0</v>
      </c>
      <c r="Q30" s="8">
        <v>0</v>
      </c>
      <c r="R30" s="9">
        <v>45397</v>
      </c>
      <c r="S30" s="141">
        <v>0</v>
      </c>
      <c r="T30" s="118" t="s">
        <v>370</v>
      </c>
      <c r="U30" s="123" t="s">
        <v>376</v>
      </c>
      <c r="V30" s="29"/>
      <c r="W30" s="29"/>
      <c r="X30" s="29"/>
      <c r="Y30" s="29"/>
      <c r="Z30" s="29"/>
      <c r="AA30" s="29"/>
      <c r="AB30" s="29"/>
      <c r="AC30" s="29"/>
    </row>
    <row r="31" spans="2:29" ht="150.75">
      <c r="B31" s="218"/>
      <c r="C31" s="221"/>
      <c r="D31" s="218"/>
      <c r="E31" s="218"/>
      <c r="F31" s="66" t="s">
        <v>377</v>
      </c>
      <c r="G31" s="66" t="s">
        <v>378</v>
      </c>
      <c r="H31" s="89">
        <v>7.4999999999999997E-3</v>
      </c>
      <c r="I31" s="27">
        <v>3</v>
      </c>
      <c r="J31" s="27" t="s">
        <v>379</v>
      </c>
      <c r="K31" s="27" t="s">
        <v>127</v>
      </c>
      <c r="L31" s="27"/>
      <c r="M31" s="77">
        <f t="shared" si="1"/>
        <v>1</v>
      </c>
      <c r="N31" s="31">
        <f t="shared" si="3"/>
        <v>1</v>
      </c>
      <c r="O31" s="8">
        <v>0.05</v>
      </c>
      <c r="P31" s="8">
        <v>0.6</v>
      </c>
      <c r="Q31" s="8">
        <v>0.35</v>
      </c>
      <c r="R31" s="9">
        <v>45657</v>
      </c>
      <c r="S31" s="141">
        <v>0.35</v>
      </c>
      <c r="T31" s="118" t="s">
        <v>380</v>
      </c>
      <c r="U31" s="123" t="s">
        <v>381</v>
      </c>
      <c r="V31" s="29"/>
      <c r="W31" s="29"/>
      <c r="X31" s="29"/>
      <c r="Y31" s="29"/>
      <c r="Z31" s="29"/>
      <c r="AA31" s="29"/>
      <c r="AB31" s="29"/>
      <c r="AC31" s="29"/>
    </row>
    <row r="32" spans="2:29" ht="106.5">
      <c r="B32" s="218"/>
      <c r="C32" s="221"/>
      <c r="D32" s="218"/>
      <c r="E32" s="218"/>
      <c r="F32" s="66" t="s">
        <v>382</v>
      </c>
      <c r="G32" s="66" t="s">
        <v>383</v>
      </c>
      <c r="H32" s="89">
        <v>7.4999999999999997E-3</v>
      </c>
      <c r="I32" s="27">
        <v>2</v>
      </c>
      <c r="J32" s="27" t="s">
        <v>384</v>
      </c>
      <c r="K32" s="28" t="s">
        <v>127</v>
      </c>
      <c r="L32" s="27"/>
      <c r="M32" s="77">
        <f t="shared" si="1"/>
        <v>1</v>
      </c>
      <c r="N32" s="31">
        <f t="shared" si="3"/>
        <v>1</v>
      </c>
      <c r="O32" s="8">
        <v>0</v>
      </c>
      <c r="P32" s="8">
        <v>0.5</v>
      </c>
      <c r="Q32" s="8">
        <v>0.5</v>
      </c>
      <c r="R32" s="9">
        <v>45657</v>
      </c>
      <c r="S32" s="141">
        <v>0.5</v>
      </c>
      <c r="T32" s="118" t="s">
        <v>385</v>
      </c>
      <c r="U32" s="123" t="s">
        <v>386</v>
      </c>
      <c r="V32" s="29"/>
      <c r="W32" s="29"/>
      <c r="X32" s="29"/>
      <c r="Y32" s="29"/>
      <c r="Z32" s="29"/>
      <c r="AA32" s="29"/>
      <c r="AB32" s="29"/>
      <c r="AC32" s="29"/>
    </row>
    <row r="33" spans="2:29" ht="381.75">
      <c r="B33" s="218"/>
      <c r="C33" s="221"/>
      <c r="D33" s="218"/>
      <c r="E33" s="218" t="s">
        <v>387</v>
      </c>
      <c r="F33" s="66" t="s">
        <v>388</v>
      </c>
      <c r="G33" s="27" t="s">
        <v>389</v>
      </c>
      <c r="H33" s="89">
        <v>7.4999999999999997E-3</v>
      </c>
      <c r="I33" s="65">
        <v>1</v>
      </c>
      <c r="J33" s="27" t="s">
        <v>390</v>
      </c>
      <c r="K33" s="28" t="s">
        <v>391</v>
      </c>
      <c r="L33" s="27" t="s">
        <v>219</v>
      </c>
      <c r="M33" s="77">
        <f t="shared" si="1"/>
        <v>1</v>
      </c>
      <c r="N33" s="31">
        <f t="shared" si="3"/>
        <v>1</v>
      </c>
      <c r="O33" s="8">
        <v>0.1</v>
      </c>
      <c r="P33" s="8">
        <v>0.6</v>
      </c>
      <c r="Q33" s="8">
        <v>0.3</v>
      </c>
      <c r="R33" s="9">
        <v>45536</v>
      </c>
      <c r="S33" s="141">
        <v>0.3</v>
      </c>
      <c r="T33" s="124" t="s">
        <v>392</v>
      </c>
      <c r="U33" s="125" t="s">
        <v>393</v>
      </c>
      <c r="V33" s="29"/>
      <c r="W33" s="29"/>
      <c r="X33" s="29"/>
      <c r="Y33" s="29"/>
      <c r="Z33" s="29"/>
      <c r="AA33" s="29"/>
      <c r="AB33" s="29"/>
      <c r="AC33" s="29"/>
    </row>
    <row r="34" spans="2:29" ht="290.25">
      <c r="B34" s="218"/>
      <c r="C34" s="221"/>
      <c r="D34" s="218"/>
      <c r="E34" s="218"/>
      <c r="F34" s="66" t="s">
        <v>394</v>
      </c>
      <c r="G34" s="27" t="s">
        <v>395</v>
      </c>
      <c r="H34" s="89">
        <v>7.4999999999999997E-3</v>
      </c>
      <c r="I34" s="27">
        <v>1</v>
      </c>
      <c r="J34" s="27" t="s">
        <v>396</v>
      </c>
      <c r="K34" s="28" t="s">
        <v>391</v>
      </c>
      <c r="L34" s="27" t="s">
        <v>219</v>
      </c>
      <c r="M34" s="77">
        <f t="shared" si="1"/>
        <v>1</v>
      </c>
      <c r="N34" s="31">
        <f t="shared" si="3"/>
        <v>1</v>
      </c>
      <c r="O34" s="8">
        <v>0</v>
      </c>
      <c r="P34" s="8">
        <v>0.5</v>
      </c>
      <c r="Q34" s="8">
        <v>0.5</v>
      </c>
      <c r="R34" s="9">
        <v>45636</v>
      </c>
      <c r="S34" s="141">
        <v>0.5</v>
      </c>
      <c r="T34" s="124" t="s">
        <v>397</v>
      </c>
      <c r="U34" s="126" t="s">
        <v>398</v>
      </c>
      <c r="V34" s="29"/>
      <c r="W34" s="29"/>
      <c r="X34" s="29"/>
      <c r="Y34" s="29"/>
      <c r="Z34" s="29"/>
      <c r="AA34" s="29"/>
      <c r="AB34" s="29"/>
      <c r="AC34" s="29"/>
    </row>
    <row r="35" spans="2:29" ht="366">
      <c r="B35" s="218"/>
      <c r="C35" s="221"/>
      <c r="D35" s="218"/>
      <c r="E35" s="218"/>
      <c r="F35" s="66" t="s">
        <v>399</v>
      </c>
      <c r="G35" s="27" t="s">
        <v>400</v>
      </c>
      <c r="H35" s="89">
        <v>7.4999999999999997E-3</v>
      </c>
      <c r="I35" s="27">
        <v>1</v>
      </c>
      <c r="J35" s="27" t="s">
        <v>401</v>
      </c>
      <c r="K35" s="28" t="s">
        <v>391</v>
      </c>
      <c r="L35" s="27" t="s">
        <v>219</v>
      </c>
      <c r="M35" s="77">
        <f t="shared" si="1"/>
        <v>1</v>
      </c>
      <c r="N35" s="31">
        <f t="shared" si="3"/>
        <v>1</v>
      </c>
      <c r="O35" s="8">
        <v>0</v>
      </c>
      <c r="P35" s="8">
        <v>0</v>
      </c>
      <c r="Q35" s="8">
        <v>1</v>
      </c>
      <c r="R35" s="9">
        <v>45611</v>
      </c>
      <c r="S35" s="141">
        <v>1</v>
      </c>
      <c r="T35" s="124" t="s">
        <v>392</v>
      </c>
      <c r="U35" s="125" t="s">
        <v>402</v>
      </c>
      <c r="V35" s="29"/>
      <c r="W35" s="29"/>
      <c r="X35" s="29"/>
      <c r="Y35" s="29"/>
      <c r="Z35" s="29"/>
      <c r="AA35" s="29"/>
      <c r="AB35" s="29"/>
      <c r="AC35" s="29"/>
    </row>
    <row r="36" spans="2:29" ht="167.25">
      <c r="B36" s="218"/>
      <c r="C36" s="221"/>
      <c r="D36" s="218"/>
      <c r="E36" s="218"/>
      <c r="F36" s="66" t="s">
        <v>403</v>
      </c>
      <c r="G36" s="27" t="s">
        <v>404</v>
      </c>
      <c r="H36" s="89">
        <v>7.4999999999999997E-3</v>
      </c>
      <c r="I36" s="65">
        <v>1</v>
      </c>
      <c r="J36" s="27" t="s">
        <v>405</v>
      </c>
      <c r="K36" s="28" t="s">
        <v>391</v>
      </c>
      <c r="L36" s="27" t="s">
        <v>219</v>
      </c>
      <c r="M36" s="77">
        <f t="shared" si="1"/>
        <v>1</v>
      </c>
      <c r="N36" s="31">
        <f t="shared" si="3"/>
        <v>1</v>
      </c>
      <c r="O36" s="8">
        <v>0</v>
      </c>
      <c r="P36" s="8">
        <v>0</v>
      </c>
      <c r="Q36" s="8">
        <v>1</v>
      </c>
      <c r="R36" s="9">
        <v>45636</v>
      </c>
      <c r="S36" s="141">
        <v>1</v>
      </c>
      <c r="T36" s="124" t="s">
        <v>406</v>
      </c>
      <c r="U36" s="126" t="s">
        <v>407</v>
      </c>
      <c r="V36" s="29"/>
      <c r="W36" s="29"/>
      <c r="X36" s="29"/>
      <c r="Y36" s="29"/>
      <c r="Z36" s="29"/>
      <c r="AA36" s="29"/>
      <c r="AB36" s="29"/>
      <c r="AC36" s="29"/>
    </row>
    <row r="37" spans="2:29" ht="60.75">
      <c r="B37" s="218"/>
      <c r="C37" s="221" t="s">
        <v>243</v>
      </c>
      <c r="D37" s="217" t="s">
        <v>408</v>
      </c>
      <c r="E37" s="217" t="s">
        <v>409</v>
      </c>
      <c r="F37" s="66" t="s">
        <v>410</v>
      </c>
      <c r="G37" s="69" t="s">
        <v>411</v>
      </c>
      <c r="H37" s="89">
        <v>7.4999999999999997E-3</v>
      </c>
      <c r="I37" s="69">
        <v>1</v>
      </c>
      <c r="J37" s="69" t="s">
        <v>412</v>
      </c>
      <c r="K37" s="69" t="s">
        <v>127</v>
      </c>
      <c r="L37" s="69" t="s">
        <v>357</v>
      </c>
      <c r="M37" s="77">
        <f t="shared" si="1"/>
        <v>1</v>
      </c>
      <c r="N37" s="31">
        <f t="shared" si="3"/>
        <v>1</v>
      </c>
      <c r="O37" s="22">
        <v>1</v>
      </c>
      <c r="P37" s="22">
        <v>0</v>
      </c>
      <c r="Q37" s="22">
        <v>0</v>
      </c>
      <c r="R37" s="23">
        <v>45412</v>
      </c>
      <c r="S37" s="142">
        <v>0</v>
      </c>
      <c r="T37" s="117" t="s">
        <v>413</v>
      </c>
      <c r="U37" s="123" t="s">
        <v>414</v>
      </c>
      <c r="V37" s="15"/>
      <c r="W37" s="15"/>
      <c r="X37" s="15"/>
      <c r="Y37" s="15"/>
      <c r="Z37" s="15"/>
      <c r="AA37" s="15"/>
      <c r="AB37" s="15"/>
      <c r="AC37" s="15"/>
    </row>
    <row r="38" spans="2:29" ht="243">
      <c r="B38" s="218"/>
      <c r="C38" s="221"/>
      <c r="D38" s="217"/>
      <c r="E38" s="217"/>
      <c r="F38" s="66" t="s">
        <v>415</v>
      </c>
      <c r="G38" s="69" t="s">
        <v>416</v>
      </c>
      <c r="H38" s="89">
        <v>7.4999999999999997E-3</v>
      </c>
      <c r="I38" s="76">
        <v>1</v>
      </c>
      <c r="J38" s="69" t="s">
        <v>417</v>
      </c>
      <c r="K38" s="69" t="s">
        <v>127</v>
      </c>
      <c r="L38" s="69" t="s">
        <v>357</v>
      </c>
      <c r="M38" s="77">
        <f t="shared" si="1"/>
        <v>1</v>
      </c>
      <c r="N38" s="31">
        <f t="shared" si="3"/>
        <v>1</v>
      </c>
      <c r="O38" s="22">
        <v>0</v>
      </c>
      <c r="P38" s="22">
        <v>0.7</v>
      </c>
      <c r="Q38" s="22">
        <v>0.3</v>
      </c>
      <c r="R38" s="23">
        <v>45626</v>
      </c>
      <c r="S38" s="142">
        <v>0.3</v>
      </c>
      <c r="T38" s="127" t="s">
        <v>418</v>
      </c>
      <c r="U38" s="123" t="s">
        <v>419</v>
      </c>
      <c r="V38" s="15"/>
      <c r="W38" s="15"/>
      <c r="X38" s="15"/>
      <c r="Y38" s="15"/>
      <c r="Z38" s="15"/>
      <c r="AA38" s="15"/>
      <c r="AB38" s="15"/>
      <c r="AC38" s="15"/>
    </row>
    <row r="39" spans="2:29" ht="81">
      <c r="B39" s="218"/>
      <c r="C39" s="221"/>
      <c r="D39" s="217"/>
      <c r="E39" s="217"/>
      <c r="F39" s="66" t="s">
        <v>420</v>
      </c>
      <c r="G39" s="69" t="s">
        <v>421</v>
      </c>
      <c r="H39" s="89">
        <v>7.4999999999999997E-3</v>
      </c>
      <c r="I39" s="69">
        <v>1</v>
      </c>
      <c r="J39" s="69" t="s">
        <v>422</v>
      </c>
      <c r="K39" s="69" t="s">
        <v>127</v>
      </c>
      <c r="L39" s="69" t="s">
        <v>423</v>
      </c>
      <c r="M39" s="77">
        <f t="shared" si="1"/>
        <v>1</v>
      </c>
      <c r="N39" s="31">
        <f t="shared" si="3"/>
        <v>1</v>
      </c>
      <c r="O39" s="8">
        <v>0</v>
      </c>
      <c r="P39" s="22">
        <v>1</v>
      </c>
      <c r="Q39" s="22">
        <v>0</v>
      </c>
      <c r="R39" s="23">
        <v>45631</v>
      </c>
      <c r="S39" s="142">
        <v>0</v>
      </c>
      <c r="T39" s="118" t="s">
        <v>424</v>
      </c>
      <c r="U39" s="123" t="s">
        <v>425</v>
      </c>
      <c r="V39" s="15"/>
      <c r="W39" s="15"/>
      <c r="X39" s="15"/>
      <c r="Y39" s="15"/>
      <c r="Z39" s="15"/>
      <c r="AA39" s="15"/>
      <c r="AB39" s="15"/>
      <c r="AC39" s="15"/>
    </row>
  </sheetData>
  <autoFilter ref="S4:U5" xr:uid="{939F1DB5-8927-4A48-893D-115702E36220}"/>
  <mergeCells count="27">
    <mergeCell ref="B1:U2"/>
    <mergeCell ref="B3:U3"/>
    <mergeCell ref="B4:L4"/>
    <mergeCell ref="M4:M5"/>
    <mergeCell ref="N4:N5"/>
    <mergeCell ref="O4:Q4"/>
    <mergeCell ref="R4:R5"/>
    <mergeCell ref="S4:S5"/>
    <mergeCell ref="T4:T5"/>
    <mergeCell ref="U4:U5"/>
    <mergeCell ref="B6:B39"/>
    <mergeCell ref="C27:C36"/>
    <mergeCell ref="D37:D39"/>
    <mergeCell ref="C37:C39"/>
    <mergeCell ref="C6:C26"/>
    <mergeCell ref="D6:D26"/>
    <mergeCell ref="D27:D36"/>
    <mergeCell ref="E37:E39"/>
    <mergeCell ref="E17:E22"/>
    <mergeCell ref="E10:E11"/>
    <mergeCell ref="E33:E36"/>
    <mergeCell ref="E6:E8"/>
    <mergeCell ref="E12:E13"/>
    <mergeCell ref="E14:E16"/>
    <mergeCell ref="E27:E29"/>
    <mergeCell ref="E30:E32"/>
    <mergeCell ref="E23:E26"/>
  </mergeCells>
  <phoneticPr fontId="13" type="noConversion"/>
  <hyperlinks>
    <hyperlink ref="U11" r:id="rId1" xr:uid="{3FDFFBF4-3336-4CA0-B4C5-C306CCA23EA9}"/>
    <hyperlink ref="U12" r:id="rId2" xr:uid="{783851CE-55E2-4356-A797-314B673A9ED8}"/>
    <hyperlink ref="U13" r:id="rId3" xr:uid="{79E91084-2479-4B8E-87FD-4F8CF137D097}"/>
    <hyperlink ref="U16" r:id="rId4" display="https://asistentevirtual.minenergia.gov.co/?PRS_USEVIDEO=true" xr:uid="{7E69B535-91AF-4919-BEA2-3BF72E0441AA}"/>
    <hyperlink ref="U27" r:id="rId5" xr:uid="{05125B46-4FE6-48BB-A24C-1010F07DA2F4}"/>
    <hyperlink ref="U28" r:id="rId6" xr:uid="{593E2AF4-5DC9-4E96-90CC-9C43B0D7B8CC}"/>
    <hyperlink ref="U29" r:id="rId7" display="https://www.minenergia.gov.co/documents/12651/MEMORIAS_ESPACIOS_CIUDADANOS_TERCER_Trimestre_-2024.pdf" xr:uid="{56670AA8-C3F9-482C-A5A9-6C7C15E556B5}"/>
    <hyperlink ref="U30" r:id="rId8" xr:uid="{542493E6-3892-4ED0-9D04-4E6A4BC8181E}"/>
    <hyperlink ref="U31" r:id="rId9" xr:uid="{305BE2C3-DAD8-4754-9C48-AFD2BB94B664}"/>
    <hyperlink ref="U32" r:id="rId10" xr:uid="{FBD453BE-7BE5-4440-8946-97E54D14C9F2}"/>
    <hyperlink ref="U34" r:id="rId11" display="https://intranet.minenergia.gov.co/es/hist%C3%B3rico-de-noticias/una-semana-de-cultura-y-bienestar-inolvidable/" xr:uid="{B076DCEB-A714-4C74-A56C-A906744698C8}"/>
    <hyperlink ref="U36" r:id="rId12" xr:uid="{2F1A2262-AE10-4FD0-B9F3-EBC6DB4B0DC0}"/>
    <hyperlink ref="U37" r:id="rId13" xr:uid="{25A5AB27-AECF-4833-BA51-ACBAE115C3E9}"/>
    <hyperlink ref="U38" r:id="rId14" xr:uid="{71D158C4-B3B4-4A34-B2C8-FDD1CE0902E2}"/>
    <hyperlink ref="U39" r:id="rId15" xr:uid="{2D91E569-19F5-48FD-BD44-6E9B7B8A2D58}"/>
    <hyperlink ref="U6" r:id="rId16" xr:uid="{46FA8B6F-3509-4CCF-99EC-D22C5D11E477}"/>
    <hyperlink ref="U7" r:id="rId17" xr:uid="{FA5102DF-D8C0-4B19-9B0E-93A88594BE95}"/>
    <hyperlink ref="U9" r:id="rId18" xr:uid="{18F7ADE3-84F9-4554-9A9A-A887B9B66712}"/>
    <hyperlink ref="U8" r:id="rId19" xr:uid="{35E3F044-1046-4443-B0D3-F24FF6BEA573}"/>
    <hyperlink ref="U14" r:id="rId20" xr:uid="{E07DECBF-63C4-4270-B2D8-8A04E91B8638}"/>
    <hyperlink ref="U15" r:id="rId21" xr:uid="{FD8371A1-C36F-46D1-AFA7-CD974FE30908}"/>
    <hyperlink ref="U10" r:id="rId22" xr:uid="{84729BD6-403C-481B-B49F-2D6CF51A6A24}"/>
    <hyperlink ref="U17" r:id="rId23" xr:uid="{E6C03368-C5FA-4424-B8CD-09DFEAAC0A5F}"/>
    <hyperlink ref="U22" r:id="rId24" xr:uid="{DC14D1D7-EA2F-4B13-AA97-BFDFEDC79AD7}"/>
    <hyperlink ref="U21" r:id="rId25" xr:uid="{3F485D77-1995-44E3-B038-A24A3E3ABB9F}"/>
    <hyperlink ref="U25" r:id="rId26" xr:uid="{4BB4789C-8425-48D6-8286-3E27BC42FEB7}"/>
    <hyperlink ref="U24" r:id="rId27" display="3.1.19" xr:uid="{EB6F6EF1-9ABE-40F5-B962-7C3273868ABE}"/>
    <hyperlink ref="U26" r:id="rId28" xr:uid="{95607C07-5310-4A01-B166-621F68BE3684}"/>
    <hyperlink ref="U23" r:id="rId29" xr:uid="{6A33E6DB-341A-4DD4-86F0-198462BEC324}"/>
  </hyperlinks>
  <pageMargins left="0.7" right="0.7" top="0.75" bottom="0.75" header="0.3" footer="0.3"/>
  <drawing r:id="rId30"/>
  <legacy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8594-2737-4C6C-8C28-5292AE2D5B30}">
  <sheetPr>
    <tabColor rgb="FFFFC000"/>
  </sheetPr>
  <dimension ref="B1:U56"/>
  <sheetViews>
    <sheetView zoomScaleNormal="100" workbookViewId="0">
      <pane ySplit="5" topLeftCell="A8" activePane="bottomLeft" state="frozen"/>
      <selection pane="bottomLeft" activeCell="A12" sqref="A12"/>
      <selection activeCell="D6" sqref="D6:D17"/>
    </sheetView>
  </sheetViews>
  <sheetFormatPr defaultColWidth="11.42578125" defaultRowHeight="15"/>
  <cols>
    <col min="2" max="2" width="16.5703125" customWidth="1"/>
    <col min="3" max="3" width="14.5703125" customWidth="1"/>
    <col min="4" max="4" width="20" customWidth="1"/>
    <col min="5" max="5" width="17.28515625" customWidth="1"/>
    <col min="7" max="7" width="32.140625" customWidth="1"/>
    <col min="8" max="8" width="16.7109375" customWidth="1"/>
    <col min="9" max="10" width="11.42578125" customWidth="1"/>
    <col min="11" max="11" width="27.140625" customWidth="1"/>
    <col min="12" max="12" width="40.7109375" customWidth="1"/>
    <col min="13" max="13" width="11.42578125" style="46" customWidth="1"/>
    <col min="14" max="18" width="11.42578125" customWidth="1"/>
    <col min="19" max="19" width="14.7109375" customWidth="1"/>
    <col min="20" max="20" width="23.28515625" customWidth="1"/>
    <col min="21" max="21" width="19.140625" style="81" customWidth="1"/>
  </cols>
  <sheetData>
    <row r="1" spans="2:21">
      <c r="B1" s="233" t="s">
        <v>14</v>
      </c>
      <c r="C1" s="233"/>
      <c r="D1" s="233"/>
      <c r="E1" s="233"/>
      <c r="F1" s="233"/>
      <c r="G1" s="233"/>
      <c r="H1" s="233"/>
      <c r="I1" s="233"/>
      <c r="J1" s="233"/>
      <c r="K1" s="233"/>
      <c r="L1" s="233"/>
      <c r="M1" s="233"/>
      <c r="N1" s="233"/>
      <c r="O1" s="233"/>
      <c r="P1" s="233"/>
      <c r="Q1" s="233"/>
      <c r="R1" s="233"/>
      <c r="S1" s="233"/>
      <c r="T1" s="233"/>
      <c r="U1" s="233"/>
    </row>
    <row r="2" spans="2:21" ht="62.45" customHeight="1">
      <c r="B2" s="233"/>
      <c r="C2" s="233"/>
      <c r="D2" s="233"/>
      <c r="E2" s="233"/>
      <c r="F2" s="233"/>
      <c r="G2" s="233"/>
      <c r="H2" s="233"/>
      <c r="I2" s="233"/>
      <c r="J2" s="233"/>
      <c r="K2" s="233"/>
      <c r="L2" s="233"/>
      <c r="M2" s="233"/>
      <c r="N2" s="233"/>
      <c r="O2" s="233"/>
      <c r="P2" s="233"/>
      <c r="Q2" s="233"/>
      <c r="R2" s="233"/>
      <c r="S2" s="233"/>
      <c r="T2" s="233"/>
      <c r="U2" s="233"/>
    </row>
    <row r="3" spans="2:21" ht="15.75" thickBot="1">
      <c r="B3" s="174" t="s">
        <v>426</v>
      </c>
      <c r="C3" s="174"/>
      <c r="D3" s="174"/>
      <c r="E3" s="174"/>
      <c r="F3" s="174"/>
      <c r="G3" s="174"/>
      <c r="H3" s="174"/>
      <c r="I3" s="174"/>
      <c r="J3" s="174"/>
      <c r="K3" s="174"/>
      <c r="L3" s="174"/>
      <c r="M3" s="174"/>
      <c r="N3" s="174"/>
      <c r="O3" s="174"/>
      <c r="P3" s="174"/>
      <c r="Q3" s="174"/>
      <c r="R3" s="174"/>
      <c r="S3" s="174"/>
      <c r="T3" s="174"/>
      <c r="U3" s="174"/>
    </row>
    <row r="4" spans="2:21" ht="15" customHeight="1">
      <c r="B4" s="175" t="s">
        <v>16</v>
      </c>
      <c r="C4" s="175"/>
      <c r="D4" s="175"/>
      <c r="E4" s="175"/>
      <c r="F4" s="175"/>
      <c r="G4" s="175"/>
      <c r="H4" s="175"/>
      <c r="I4" s="175"/>
      <c r="J4" s="175"/>
      <c r="K4" s="175"/>
      <c r="L4" s="175"/>
      <c r="M4" s="234" t="s">
        <v>427</v>
      </c>
      <c r="N4" s="234" t="s">
        <v>428</v>
      </c>
      <c r="O4" s="176" t="s">
        <v>19</v>
      </c>
      <c r="P4" s="176"/>
      <c r="Q4" s="176"/>
      <c r="R4" s="176" t="s">
        <v>20</v>
      </c>
      <c r="S4" s="178" t="s">
        <v>21</v>
      </c>
      <c r="T4" s="178" t="s">
        <v>22</v>
      </c>
      <c r="U4" s="178" t="s">
        <v>23</v>
      </c>
    </row>
    <row r="5" spans="2:21" ht="35.25">
      <c r="B5" s="2" t="s">
        <v>1</v>
      </c>
      <c r="C5" s="2" t="s">
        <v>24</v>
      </c>
      <c r="D5" s="2" t="s">
        <v>25</v>
      </c>
      <c r="E5" s="2" t="s">
        <v>26</v>
      </c>
      <c r="F5" s="2" t="s">
        <v>27</v>
      </c>
      <c r="G5" s="2" t="s">
        <v>28</v>
      </c>
      <c r="H5" s="30" t="s">
        <v>29</v>
      </c>
      <c r="I5" s="2" t="s">
        <v>30</v>
      </c>
      <c r="J5" s="2" t="s">
        <v>31</v>
      </c>
      <c r="K5" s="2" t="s">
        <v>32</v>
      </c>
      <c r="L5" s="2" t="s">
        <v>33</v>
      </c>
      <c r="M5" s="234"/>
      <c r="N5" s="234"/>
      <c r="O5" s="1" t="s">
        <v>34</v>
      </c>
      <c r="P5" s="1" t="s">
        <v>35</v>
      </c>
      <c r="Q5" s="1" t="s">
        <v>36</v>
      </c>
      <c r="R5" s="176"/>
      <c r="S5" s="179"/>
      <c r="T5" s="179"/>
      <c r="U5" s="179"/>
    </row>
    <row r="6" spans="2:21" ht="45" customHeight="1">
      <c r="B6" s="167" t="s">
        <v>429</v>
      </c>
      <c r="C6" s="183">
        <v>0.25</v>
      </c>
      <c r="D6" s="167" t="s">
        <v>430</v>
      </c>
      <c r="E6" s="167" t="s">
        <v>431</v>
      </c>
      <c r="F6" s="4" t="s">
        <v>432</v>
      </c>
      <c r="G6" s="6" t="s">
        <v>433</v>
      </c>
      <c r="H6" s="88">
        <v>3.5799999999999998E-2</v>
      </c>
      <c r="I6" s="6">
        <v>1</v>
      </c>
      <c r="J6" s="6" t="s">
        <v>434</v>
      </c>
      <c r="K6" s="6" t="s">
        <v>435</v>
      </c>
      <c r="L6" s="4" t="s">
        <v>436</v>
      </c>
      <c r="M6" s="42">
        <f>+O6+P6+Q6</f>
        <v>1</v>
      </c>
      <c r="N6" s="31">
        <f>+M6</f>
        <v>1</v>
      </c>
      <c r="O6" s="8">
        <v>1</v>
      </c>
      <c r="P6" s="8">
        <v>0</v>
      </c>
      <c r="Q6" s="8">
        <v>0</v>
      </c>
      <c r="R6" s="9">
        <v>45412</v>
      </c>
      <c r="S6" s="141">
        <v>0</v>
      </c>
      <c r="T6" s="4" t="s">
        <v>74</v>
      </c>
      <c r="U6" s="19"/>
    </row>
    <row r="7" spans="2:21" ht="45" customHeight="1">
      <c r="B7" s="167"/>
      <c r="C7" s="183"/>
      <c r="D7" s="167"/>
      <c r="E7" s="167"/>
      <c r="F7" s="4" t="s">
        <v>437</v>
      </c>
      <c r="G7" s="6" t="s">
        <v>438</v>
      </c>
      <c r="H7" s="88">
        <v>3.5799999999999998E-2</v>
      </c>
      <c r="I7" s="6">
        <v>3</v>
      </c>
      <c r="J7" s="6" t="s">
        <v>439</v>
      </c>
      <c r="K7" s="6" t="s">
        <v>435</v>
      </c>
      <c r="L7" s="4" t="s">
        <v>436</v>
      </c>
      <c r="M7" s="42">
        <f t="shared" ref="M7:M12" si="0">+O7+P7+Q7</f>
        <v>1</v>
      </c>
      <c r="N7" s="31">
        <f>M7</f>
        <v>1</v>
      </c>
      <c r="O7" s="12">
        <v>0.33</v>
      </c>
      <c r="P7" s="12">
        <v>0.33</v>
      </c>
      <c r="Q7" s="12">
        <v>0.34</v>
      </c>
      <c r="R7" s="13">
        <v>45646</v>
      </c>
      <c r="S7" s="143">
        <v>0.34</v>
      </c>
      <c r="T7" s="4" t="s">
        <v>440</v>
      </c>
      <c r="U7" s="137" t="s">
        <v>441</v>
      </c>
    </row>
    <row r="8" spans="2:21" ht="92.25">
      <c r="B8" s="167"/>
      <c r="C8" s="183"/>
      <c r="D8" s="167"/>
      <c r="E8" s="167"/>
      <c r="F8" s="4" t="s">
        <v>442</v>
      </c>
      <c r="G8" s="6" t="s">
        <v>443</v>
      </c>
      <c r="H8" s="88">
        <v>3.5799999999999998E-2</v>
      </c>
      <c r="I8" s="6">
        <v>4</v>
      </c>
      <c r="J8" s="6" t="s">
        <v>444</v>
      </c>
      <c r="K8" s="6" t="s">
        <v>127</v>
      </c>
      <c r="L8" s="4" t="s">
        <v>445</v>
      </c>
      <c r="M8" s="42">
        <f t="shared" si="0"/>
        <v>1</v>
      </c>
      <c r="N8" s="31">
        <f t="shared" ref="N8:N12" si="1">+M8</f>
        <v>1</v>
      </c>
      <c r="O8" s="12">
        <v>0.25</v>
      </c>
      <c r="P8" s="12">
        <v>0.5</v>
      </c>
      <c r="Q8" s="12">
        <v>0.25</v>
      </c>
      <c r="R8" s="13">
        <v>45657</v>
      </c>
      <c r="S8" s="143">
        <v>0.25</v>
      </c>
      <c r="T8" s="4" t="s">
        <v>446</v>
      </c>
      <c r="U8" s="128" t="s">
        <v>442</v>
      </c>
    </row>
    <row r="9" spans="2:21" ht="92.25">
      <c r="B9" s="167"/>
      <c r="C9" s="183"/>
      <c r="D9" s="167"/>
      <c r="E9" s="167"/>
      <c r="F9" s="4" t="s">
        <v>447</v>
      </c>
      <c r="G9" s="6" t="s">
        <v>448</v>
      </c>
      <c r="H9" s="88">
        <v>3.5799999999999998E-2</v>
      </c>
      <c r="I9" s="6">
        <v>1</v>
      </c>
      <c r="J9" s="6" t="s">
        <v>449</v>
      </c>
      <c r="K9" s="6" t="s">
        <v>435</v>
      </c>
      <c r="L9" s="4" t="s">
        <v>450</v>
      </c>
      <c r="M9" s="42">
        <f t="shared" si="0"/>
        <v>1</v>
      </c>
      <c r="N9" s="31">
        <f t="shared" si="1"/>
        <v>1</v>
      </c>
      <c r="O9" s="12">
        <v>1</v>
      </c>
      <c r="P9" s="8">
        <v>0</v>
      </c>
      <c r="Q9" s="8">
        <v>0</v>
      </c>
      <c r="R9" s="13">
        <v>45412</v>
      </c>
      <c r="S9" s="141">
        <v>0</v>
      </c>
      <c r="T9" s="4" t="s">
        <v>74</v>
      </c>
      <c r="U9" s="19"/>
    </row>
    <row r="10" spans="2:21" ht="409.6">
      <c r="B10" s="167"/>
      <c r="C10" s="183"/>
      <c r="D10" s="167"/>
      <c r="E10" s="167"/>
      <c r="F10" s="4" t="s">
        <v>451</v>
      </c>
      <c r="G10" s="6" t="s">
        <v>452</v>
      </c>
      <c r="H10" s="88">
        <v>3.5799999999999998E-2</v>
      </c>
      <c r="I10" s="6">
        <v>1</v>
      </c>
      <c r="J10" s="6" t="s">
        <v>453</v>
      </c>
      <c r="K10" s="6" t="s">
        <v>435</v>
      </c>
      <c r="L10" s="4" t="s">
        <v>450</v>
      </c>
      <c r="M10" s="42">
        <f t="shared" si="0"/>
        <v>1</v>
      </c>
      <c r="N10" s="31">
        <f t="shared" si="1"/>
        <v>1</v>
      </c>
      <c r="O10" s="8">
        <v>0</v>
      </c>
      <c r="P10" s="12">
        <v>0.5</v>
      </c>
      <c r="Q10" s="12">
        <v>0.5</v>
      </c>
      <c r="R10" s="13">
        <v>45646</v>
      </c>
      <c r="S10" s="143">
        <v>0.5</v>
      </c>
      <c r="T10" s="4" t="s">
        <v>454</v>
      </c>
      <c r="U10" s="137" t="s">
        <v>455</v>
      </c>
    </row>
    <row r="11" spans="2:21" ht="115.5">
      <c r="B11" s="167"/>
      <c r="C11" s="183"/>
      <c r="D11" s="167"/>
      <c r="E11" s="167" t="s">
        <v>456</v>
      </c>
      <c r="F11" s="4" t="s">
        <v>457</v>
      </c>
      <c r="G11" s="4" t="s">
        <v>458</v>
      </c>
      <c r="H11" s="88">
        <v>3.5799999999999998E-2</v>
      </c>
      <c r="I11" s="11">
        <v>1</v>
      </c>
      <c r="J11" s="4" t="s">
        <v>459</v>
      </c>
      <c r="K11" s="4" t="s">
        <v>127</v>
      </c>
      <c r="L11" s="4"/>
      <c r="M11" s="42">
        <f t="shared" si="0"/>
        <v>1</v>
      </c>
      <c r="N11" s="31">
        <f t="shared" si="1"/>
        <v>1</v>
      </c>
      <c r="O11" s="8">
        <v>0</v>
      </c>
      <c r="P11" s="8">
        <v>0.5</v>
      </c>
      <c r="Q11" s="8">
        <v>0.5</v>
      </c>
      <c r="R11" s="9">
        <v>45565</v>
      </c>
      <c r="S11" s="141">
        <v>0.5</v>
      </c>
      <c r="T11" s="82" t="s">
        <v>460</v>
      </c>
      <c r="U11" s="120" t="s">
        <v>457</v>
      </c>
    </row>
    <row r="12" spans="2:21" ht="185.25" customHeight="1">
      <c r="B12" s="167"/>
      <c r="C12" s="183"/>
      <c r="D12" s="167"/>
      <c r="E12" s="167"/>
      <c r="F12" s="4" t="s">
        <v>461</v>
      </c>
      <c r="G12" s="4" t="s">
        <v>462</v>
      </c>
      <c r="H12" s="88">
        <v>3.5799999999999998E-2</v>
      </c>
      <c r="I12" s="11">
        <v>1</v>
      </c>
      <c r="J12" s="4" t="s">
        <v>463</v>
      </c>
      <c r="K12" s="4" t="s">
        <v>127</v>
      </c>
      <c r="L12" s="4"/>
      <c r="M12" s="42">
        <f t="shared" si="0"/>
        <v>1</v>
      </c>
      <c r="N12" s="31">
        <f t="shared" si="1"/>
        <v>1</v>
      </c>
      <c r="O12" s="8">
        <v>0</v>
      </c>
      <c r="P12" s="8">
        <v>0.1</v>
      </c>
      <c r="Q12" s="8">
        <v>0.9</v>
      </c>
      <c r="R12" s="9">
        <v>45656</v>
      </c>
      <c r="S12" s="141">
        <v>0.9</v>
      </c>
      <c r="T12" s="82" t="s">
        <v>464</v>
      </c>
      <c r="U12" s="128" t="s">
        <v>461</v>
      </c>
    </row>
    <row r="13" spans="2:21">
      <c r="B13" s="14"/>
      <c r="C13" s="14"/>
      <c r="D13" s="14"/>
      <c r="G13" s="14"/>
      <c r="H13" s="14"/>
      <c r="I13" s="14"/>
      <c r="J13" s="14"/>
      <c r="K13" s="14"/>
      <c r="L13" s="14"/>
      <c r="M13" s="45"/>
      <c r="N13" s="14"/>
      <c r="O13" s="14"/>
      <c r="P13" s="14"/>
      <c r="Q13" s="14"/>
      <c r="R13" s="14"/>
      <c r="S13" s="144"/>
      <c r="T13" s="14"/>
      <c r="U13" s="14"/>
    </row>
    <row r="14" spans="2:21">
      <c r="S14" s="145"/>
    </row>
    <row r="15" spans="2:21">
      <c r="S15" s="145"/>
    </row>
    <row r="16" spans="2:21">
      <c r="S16" s="145"/>
    </row>
    <row r="17" spans="19:19">
      <c r="S17" s="145"/>
    </row>
    <row r="18" spans="19:19">
      <c r="S18" s="145"/>
    </row>
    <row r="53" spans="5:5">
      <c r="E53" s="14" t="s">
        <v>465</v>
      </c>
    </row>
    <row r="56" spans="5:5">
      <c r="E56" t="s">
        <v>466</v>
      </c>
    </row>
  </sheetData>
  <mergeCells count="15">
    <mergeCell ref="B1:U2"/>
    <mergeCell ref="B3:U3"/>
    <mergeCell ref="B4:L4"/>
    <mergeCell ref="M4:M5"/>
    <mergeCell ref="N4:N5"/>
    <mergeCell ref="O4:Q4"/>
    <mergeCell ref="R4:R5"/>
    <mergeCell ref="S4:S5"/>
    <mergeCell ref="T4:T5"/>
    <mergeCell ref="U4:U5"/>
    <mergeCell ref="B6:B12"/>
    <mergeCell ref="C6:C12"/>
    <mergeCell ref="D6:D12"/>
    <mergeCell ref="E6:E10"/>
    <mergeCell ref="E11:E12"/>
  </mergeCells>
  <phoneticPr fontId="13" type="noConversion"/>
  <hyperlinks>
    <hyperlink ref="U8" r:id="rId1" xr:uid="{B17EBF46-970E-4D32-82AE-F90C20589B69}"/>
    <hyperlink ref="U12" r:id="rId2" xr:uid="{38613FEA-1347-4652-BE54-06274881C078}"/>
    <hyperlink ref="U7" r:id="rId3" display="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2&amp;viewid=df90b4c6%2D1fe9%2D4747%2Da835%2D94801af59080" xr:uid="{4FC799AC-E323-47F1-B6F8-CC540E89C856}"/>
    <hyperlink ref="U10" r:id="rId4" display="https://minenergiacol.sharepoint.com/sites/OPGI-GRUPOGESTIONYSEGUIMIENTO-SIG/Shared%20Documents/Forms/AllItems.aspx?csf=1&amp;web=1&amp;e=1wsVf9&amp;CID=88c05459%2D5dfc%2D4f47%2Dbc83%2D72eeccb23eec&amp;FolderCTID=0x012000BB07559F9515A84F9E881C1DB20C44C5&amp;id=%2Fsites%2FOPGI%2DGRUPOGESTIONYSEGUIMIENTO%2DSIG%2FShared%20Documents%2FTRANSPARENCIA%2FPROGRAMA%20TRANSPARENCIA%20Y%20ETICA%20PUBLICA%2FPROGRAMA%20TRANSPARENCIA%202024%2FPrograma%20de%20transparencia%20seguimiento%20tercer%20cuatrimestre%2FComponente%204%20INICIATIVAS%20ADICIONALES%2F4%2E1%2E5&amp;viewid=df90b4c6%2D1fe9%2D4747%2Da835%2D94801af59080" xr:uid="{01C7E842-A985-4E50-8FD2-2A32E8A78675}"/>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887AB-2F23-4D6B-8829-92ADCBE08C81}"/>
</file>

<file path=customXml/itemProps2.xml><?xml version="1.0" encoding="utf-8"?>
<ds:datastoreItem xmlns:ds="http://schemas.openxmlformats.org/officeDocument/2006/customXml" ds:itemID="{8F687CFE-D153-42CF-B143-39D2ECD5DED6}"/>
</file>

<file path=customXml/itemProps3.xml><?xml version="1.0" encoding="utf-8"?>
<ds:datastoreItem xmlns:ds="http://schemas.openxmlformats.org/officeDocument/2006/customXml" ds:itemID="{1CEA8906-A564-405C-AB1C-08475C6913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Villalba Diaz</dc:creator>
  <cp:keywords/>
  <dc:description/>
  <cp:lastModifiedBy/>
  <cp:revision/>
  <dcterms:created xsi:type="dcterms:W3CDTF">2024-05-24T16:03:32Z</dcterms:created>
  <dcterms:modified xsi:type="dcterms:W3CDTF">2024-12-30T21:22:31Z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