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Administrativa\2-Plan Anual de Adquisiciones PAA\2025 PAA\Seguimientos PAA 2025\"/>
    </mc:Choice>
  </mc:AlternateContent>
  <xr:revisionPtr revIDLastSave="0" documentId="13_ncr:1_{DFEC7ACE-D68F-479B-8A55-2F1349082B61}" xr6:coauthVersionLast="47" xr6:coauthVersionMax="47" xr10:uidLastSave="{00000000-0000-0000-0000-000000000000}"/>
  <bookViews>
    <workbookView xWindow="-120" yWindow="-120" windowWidth="29040" windowHeight="15720" xr2:uid="{00000000-000D-0000-FFFF-FFFF00000000}"/>
  </bookViews>
  <sheets>
    <sheet name="Informe Trim 2" sheetId="9" r:id="rId1"/>
    <sheet name="Informe Trim 1" sheetId="10" r:id="rId2"/>
    <sheet name="Detalle" sheetId="6" r:id="rId3"/>
  </sheets>
  <definedNames>
    <definedName name="_xlnm.Print_Area" localSheetId="2">Detalle!$A$1:$J$37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0" i="9" l="1"/>
  <c r="J141" i="6"/>
  <c r="I141" i="6"/>
  <c r="J140" i="6"/>
  <c r="I140" i="6"/>
  <c r="J139" i="6"/>
  <c r="I139" i="6"/>
  <c r="J138" i="6"/>
  <c r="I138" i="6"/>
  <c r="J137" i="6"/>
  <c r="I137" i="6"/>
  <c r="J136" i="6"/>
  <c r="I136" i="6"/>
  <c r="J135" i="6"/>
  <c r="I135" i="6"/>
  <c r="J134" i="6"/>
  <c r="I134" i="6"/>
  <c r="J133" i="6"/>
  <c r="I133" i="6"/>
  <c r="J132" i="6"/>
  <c r="I132" i="6"/>
  <c r="J131" i="6"/>
  <c r="I131" i="6"/>
  <c r="J130" i="6"/>
  <c r="I130" i="6"/>
  <c r="J129" i="6"/>
  <c r="I129" i="6"/>
  <c r="J128" i="6"/>
  <c r="I128" i="6"/>
  <c r="J127" i="6"/>
  <c r="I127" i="6"/>
  <c r="J126" i="6"/>
  <c r="I126" i="6"/>
  <c r="J125" i="6"/>
  <c r="I125" i="6"/>
  <c r="J124" i="6"/>
  <c r="I124" i="6"/>
  <c r="J123" i="6"/>
  <c r="I123" i="6"/>
  <c r="J122" i="6"/>
  <c r="I122" i="6"/>
  <c r="J121" i="6"/>
  <c r="I121" i="6"/>
  <c r="J120" i="6"/>
  <c r="I120" i="6"/>
  <c r="J119" i="6"/>
  <c r="I119" i="6"/>
  <c r="J118" i="6"/>
  <c r="I118" i="6"/>
  <c r="J117" i="6"/>
  <c r="I117" i="6"/>
  <c r="J116" i="6"/>
  <c r="I116" i="6"/>
  <c r="J115" i="6"/>
  <c r="I115" i="6"/>
  <c r="J114" i="6"/>
  <c r="I114" i="6"/>
  <c r="J105" i="6"/>
  <c r="I105" i="6"/>
  <c r="J104" i="6"/>
  <c r="I104" i="6"/>
  <c r="J103" i="6"/>
  <c r="I103" i="6"/>
  <c r="J102" i="6"/>
  <c r="I102" i="6"/>
  <c r="J101" i="6"/>
  <c r="I101" i="6"/>
  <c r="J100" i="6"/>
  <c r="I100" i="6"/>
  <c r="J99" i="6"/>
  <c r="I99" i="6"/>
  <c r="J98" i="6"/>
  <c r="I98" i="6"/>
  <c r="J97" i="6"/>
  <c r="I97" i="6"/>
  <c r="J96" i="6"/>
  <c r="I96" i="6"/>
  <c r="J95" i="6"/>
  <c r="I95" i="6"/>
  <c r="J94" i="6"/>
  <c r="I94" i="6"/>
  <c r="J93" i="6"/>
  <c r="I93" i="6"/>
  <c r="J92" i="6"/>
  <c r="I92" i="6"/>
  <c r="J91" i="6"/>
  <c r="I91" i="6"/>
  <c r="J90" i="6"/>
  <c r="I90" i="6"/>
  <c r="J89" i="6"/>
  <c r="I89" i="6"/>
  <c r="J88" i="6"/>
  <c r="I88" i="6"/>
  <c r="J87" i="6"/>
  <c r="I87" i="6"/>
  <c r="J86" i="6"/>
  <c r="I86" i="6"/>
  <c r="J85" i="6"/>
  <c r="I85" i="6"/>
  <c r="J84" i="6"/>
  <c r="I84" i="6"/>
  <c r="J83" i="6"/>
  <c r="I83" i="6"/>
  <c r="J82" i="6"/>
  <c r="I82" i="6"/>
  <c r="J81" i="6"/>
  <c r="I81" i="6"/>
  <c r="J80" i="6"/>
  <c r="I80" i="6"/>
  <c r="J79" i="6"/>
  <c r="I79" i="6"/>
  <c r="J70" i="6"/>
  <c r="I70" i="6"/>
  <c r="J69" i="6"/>
  <c r="I69" i="6"/>
  <c r="J68" i="6"/>
  <c r="I68" i="6"/>
  <c r="J67" i="6"/>
  <c r="I67" i="6"/>
  <c r="J66" i="6"/>
  <c r="I66" i="6"/>
  <c r="J65" i="6"/>
  <c r="I65" i="6"/>
  <c r="J64" i="6"/>
  <c r="I64" i="6"/>
  <c r="J63" i="6"/>
  <c r="I63" i="6"/>
  <c r="J62" i="6"/>
  <c r="I62" i="6"/>
  <c r="J61" i="6"/>
  <c r="I61" i="6"/>
  <c r="J60" i="6"/>
  <c r="I60" i="6"/>
  <c r="J59" i="6"/>
  <c r="I59" i="6"/>
  <c r="J58" i="6"/>
  <c r="I58" i="6"/>
  <c r="J57" i="6"/>
  <c r="I57" i="6"/>
  <c r="J56" i="6"/>
  <c r="I56" i="6"/>
  <c r="J55" i="6"/>
  <c r="I55" i="6"/>
  <c r="J54" i="6"/>
  <c r="I54" i="6"/>
  <c r="J53" i="6"/>
  <c r="I53" i="6"/>
  <c r="J52" i="6"/>
  <c r="I52" i="6"/>
  <c r="J51" i="6"/>
  <c r="I51" i="6"/>
  <c r="J50" i="6"/>
  <c r="I50" i="6"/>
  <c r="J49" i="6"/>
  <c r="I49" i="6"/>
  <c r="J48" i="6"/>
  <c r="I48" i="6"/>
  <c r="J47" i="6"/>
  <c r="I47" i="6"/>
  <c r="J46" i="6"/>
  <c r="I46" i="6"/>
  <c r="J45" i="6"/>
  <c r="I45" i="6"/>
  <c r="J44" i="6"/>
  <c r="I44"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C141" i="6"/>
  <c r="B141" i="6"/>
  <c r="C106" i="6"/>
  <c r="B106" i="6"/>
  <c r="C71" i="6"/>
  <c r="B71" i="6"/>
  <c r="C36" i="6"/>
  <c r="B36" i="6"/>
  <c r="F36" i="6"/>
  <c r="E36" i="6"/>
  <c r="H36" i="6"/>
  <c r="G36" i="6"/>
  <c r="H141" i="6"/>
  <c r="G141" i="6"/>
  <c r="F141" i="6"/>
  <c r="E141" i="6"/>
  <c r="H106" i="6"/>
  <c r="J106" i="6" s="1"/>
  <c r="G106" i="6"/>
  <c r="F106" i="6"/>
  <c r="I106" i="6" s="1"/>
  <c r="E106" i="6"/>
  <c r="G71" i="6"/>
  <c r="E71" i="6"/>
  <c r="J23" i="10" l="1"/>
  <c r="M21" i="10" s="1"/>
  <c r="C23" i="10"/>
  <c r="F19" i="10" s="1"/>
  <c r="L22" i="10"/>
  <c r="E22" i="10"/>
  <c r="L21" i="10"/>
  <c r="E21" i="10"/>
  <c r="L20" i="10"/>
  <c r="K23" i="10"/>
  <c r="E19" i="10"/>
  <c r="C28" i="10" s="1"/>
  <c r="F68" i="10" s="1"/>
  <c r="M9" i="10"/>
  <c r="M10" i="10" s="1"/>
  <c r="L9" i="10"/>
  <c r="L10" i="10" s="1"/>
  <c r="K9" i="10"/>
  <c r="K10" i="10" s="1"/>
  <c r="N8" i="10"/>
  <c r="E8" i="10" s="1"/>
  <c r="J23" i="9"/>
  <c r="M19" i="9" s="1"/>
  <c r="C23" i="9"/>
  <c r="F22" i="9" s="1"/>
  <c r="L22" i="9"/>
  <c r="E22" i="9"/>
  <c r="L21" i="9"/>
  <c r="E21" i="9"/>
  <c r="E20" i="9"/>
  <c r="C28" i="9" s="1"/>
  <c r="F68" i="9" s="1"/>
  <c r="E19" i="9"/>
  <c r="D23" i="9"/>
  <c r="M9" i="9"/>
  <c r="M10" i="9" s="1"/>
  <c r="L9" i="9"/>
  <c r="L10" i="9" s="1"/>
  <c r="E8" i="9"/>
  <c r="M23" i="10" l="1"/>
  <c r="N28" i="10" s="1"/>
  <c r="F76" i="10" s="1"/>
  <c r="F19" i="9"/>
  <c r="F23" i="9"/>
  <c r="F22" i="10"/>
  <c r="J9" i="9"/>
  <c r="J10" i="9" s="1"/>
  <c r="M22" i="10"/>
  <c r="M21" i="9"/>
  <c r="F28" i="9"/>
  <c r="F74" i="9"/>
  <c r="L20" i="9"/>
  <c r="K28" i="9" s="1"/>
  <c r="F70" i="9" s="1"/>
  <c r="F20" i="9"/>
  <c r="K23" i="9"/>
  <c r="M23" i="9" s="1"/>
  <c r="N28" i="9" s="1"/>
  <c r="F76" i="9" s="1"/>
  <c r="M20" i="10"/>
  <c r="M20" i="9"/>
  <c r="M22" i="9"/>
  <c r="M19" i="10"/>
  <c r="F21" i="10"/>
  <c r="D23" i="10"/>
  <c r="F23" i="10" s="1"/>
  <c r="L19" i="9"/>
  <c r="J9" i="10"/>
  <c r="L19" i="10"/>
  <c r="K28" i="10" s="1"/>
  <c r="F70" i="10" s="1"/>
  <c r="F21" i="9"/>
  <c r="E20" i="10"/>
  <c r="F20" i="10"/>
  <c r="K9" i="9"/>
  <c r="J10" i="10" l="1"/>
  <c r="N9" i="10"/>
  <c r="N10" i="10" s="1"/>
  <c r="F74" i="10"/>
  <c r="F28" i="10"/>
  <c r="K10" i="9"/>
  <c r="N9" i="9"/>
  <c r="N10" i="9" s="1"/>
  <c r="H71" i="6" l="1"/>
  <c r="J71" i="6" s="1"/>
  <c r="F71" i="6" l="1"/>
  <c r="I71" i="6" s="1"/>
</calcChain>
</file>

<file path=xl/sharedStrings.xml><?xml version="1.0" encoding="utf-8"?>
<sst xmlns="http://schemas.openxmlformats.org/spreadsheetml/2006/main" count="413" uniqueCount="130">
  <si>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</si>
  <si>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</si>
  <si>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</si>
  <si>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</si>
  <si>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</si>
  <si>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</si>
  <si>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</si>
  <si>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</si>
  <si>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</si>
  <si>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</si>
  <si>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</si>
  <si>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</si>
  <si>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</si>
  <si>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</si>
  <si>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</si>
  <si>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</si>
  <si>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</si>
  <si>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</si>
  <si>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</si>
  <si>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</si>
  <si>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</si>
  <si>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</si>
  <si>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</si>
  <si>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</si>
  <si>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</si>
  <si>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</si>
  <si>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</si>
  <si>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</si>
  <si>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</si>
  <si>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</si>
  <si>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</si>
  <si>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</si>
  <si>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</si>
  <si>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</si>
  <si>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</si>
  <si>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</si>
  <si>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</si>
  <si>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</si>
  <si>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</si>
  <si>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</si>
  <si>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</si>
  <si>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</si>
  <si>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</si>
  <si>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</si>
  <si>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</si>
  <si>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</si>
  <si>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</si>
  <si>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</si>
  <si>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</si>
  <si>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</si>
  <si>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</si>
  <si>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</si>
  <si>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</si>
  <si>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</si>
  <si>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</si>
  <si>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</si>
  <si>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</si>
  <si>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</si>
  <si>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</si>
  <si>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</si>
  <si>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</si>
  <si>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</si>
  <si>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</si>
  <si>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</si>
  <si>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</si>
  <si>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Valor Contratos</t>
  </si>
  <si>
    <t>11-OFICINA DE ASUNTOS AMBIENTALES Y SOCIALES</t>
  </si>
  <si>
    <t>12-OFICINA DE ASUNTOS REGULATORIOS Y EMPRESARIALES</t>
  </si>
  <si>
    <t>13-OFICINA ASESORA JURIDICA</t>
  </si>
  <si>
    <t>14-OFICINA DE PLANEACION Y GESTION INTERNACIONAL</t>
  </si>
  <si>
    <t>31-DIRECCION DE HIDROCARBUROS</t>
  </si>
  <si>
    <t>21-DIRECCION DE MINERIA EMPRESARIAL</t>
  </si>
  <si>
    <t>2200-DIRECCIÓN DE FORMALIZACIÓN MINERA</t>
  </si>
  <si>
    <t>2-DESPACHO VICEMINISTRO MINAS</t>
  </si>
  <si>
    <t>4002-GRUPO DE TECNOLOGÍAS DE LA INFORMACIÓN Y LAS COMUNICACIONES - TICS</t>
  </si>
  <si>
    <t>4005-GRUPO DE RELACIONAMIENTO CON EL CIUDADANO Y GESTIÓN DE LA INFORMACIÓN</t>
  </si>
  <si>
    <t>4011-GRUPO DE GESTIÓN ADMINISTRATIVA</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</si>
  <si>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</si>
  <si>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</si>
  <si>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</si>
  <si>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</si>
  <si>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</si>
  <si>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</si>
  <si>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</si>
  <si>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</si>
  <si>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2. Ver Plan Anual de Adquisiciones 2024 en https://www.minenergia.gov.co/es/ministerio/gesti%C3%B3n/contrataci%C3%B3n/ (clic aquí), donde encontrará los reportes de contratos mes a mes.</t>
  </si>
  <si>
    <t xml:space="preserve">103-GRUPO DE REGALIAS </t>
  </si>
  <si>
    <t>32-DIRECCIÓN DE ENERGÍA ELÉCTRICA</t>
  </si>
  <si>
    <t>4-SECRETARIA GENERAL</t>
  </si>
  <si>
    <t>Contratos Estimados</t>
  </si>
  <si>
    <t>Contratos Suscritos</t>
  </si>
  <si>
    <t>Valor total estimado</t>
  </si>
  <si>
    <t>Avance Contratos Periodo %</t>
  </si>
  <si>
    <t>Avance Recursos Periodo %</t>
  </si>
  <si>
    <t>Valor estimado</t>
  </si>
  <si>
    <t>Vigencia</t>
  </si>
  <si>
    <t>Detalle Trimestre 2</t>
  </si>
  <si>
    <t>Detalle Trimestre 3</t>
  </si>
  <si>
    <t>Detalle Trimestre 4</t>
  </si>
  <si>
    <t>AÑO 2025</t>
  </si>
  <si>
    <t>DEPENDENCIA PROYECTO/RECURSOS</t>
  </si>
  <si>
    <t>102-GRUPO DE ASUNTOS LEGISLATIVOS</t>
  </si>
  <si>
    <t>Trimestre 4</t>
  </si>
  <si>
    <t>Trimestre 3</t>
  </si>
  <si>
    <t>Trimestre 2</t>
  </si>
  <si>
    <t>Trimestre 1</t>
  </si>
  <si>
    <t>2. Ver Plan Anual de Adquisiciones 2025 en https://www.minenergia.gov.co/es/ministerio/gestion/contratacion/plan-anual-de-adquisiciones/ (clic aquí), donde encontrará los reportes de contratos mes a mes.</t>
  </si>
  <si>
    <t>https://www.minenergia.gov.co/es/ministerio/gestion/contratacion/</t>
  </si>
  <si>
    <t>https://www.minenergia.gov.co/es/ministerio/gestion/contratacion/consulta-de-procesos-en-secop/</t>
  </si>
  <si>
    <r>
      <rPr>
        <b/>
        <u/>
        <sz val="11"/>
        <color theme="1"/>
        <rFont val="Arial"/>
        <family val="2"/>
      </rPr>
      <t>TRIMESTRE II:</t>
    </r>
    <r>
      <rPr>
        <sz val="11"/>
        <color theme="1"/>
        <rFont val="Arial"/>
        <family val="2"/>
      </rPr>
      <t xml:space="preserve"> Ejecución sobre los recursos asignados en el periodo, lo que se encuentra dentro de los siguientes límites de gestión:</t>
    </r>
  </si>
  <si>
    <t>Con los datos del resultado del TRIMESTRE I, se observa una baja gestión en la contratación según la misma programación de las áreas y baja ejecución de compromisos de los recursos con las áreas ejecutoras dentro de la programación del PAE, materializando la gestión en bajo cumplimiento dentro de los términos estimados. Durante este periodo se presenta una coyuntura y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recomienda a las áreas mejorar su planificación bajo ese mismo principio de la contratación, por cuanto no todas las necesidades son prioritarias para el desarrollo gradual de los proyectos.
La Evaluación del ACUMULADO para el TRIMESTRE I permite observar el avance de la gestión y de cumplimiento en la vigencia.</t>
  </si>
  <si>
    <t>Con los datos del resultado del TRIMESTRE II, se observa para el periodo una Excelente gestión, pero aún es baja gestión en la contratación según la misma programación de las áreas y baja ejecución de compromisos de los recursos con las áreas ejecutoras dentro de la programación del PAE, materializando la gestión en bajo cumplimiento dentro de los términos estimados. Durante este periodo se presenta una compensación dentro de la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recomienda a las áreas mejorar su planificación bajo ese mismo principio de la contratación, por cuanto no todas las necesidades son prioritarias para el desarrollo gradual de los proyectos.
La Evaluación del ACUMULADO para el TRIMESTRE II permite observar el avance de la gestión y de cumplimiento en la vigencia.</t>
  </si>
  <si>
    <t>101-GRUPO DE COMUNICACIÓN Y PRENSA</t>
  </si>
  <si>
    <t>15-OFICINA DE CONTROL INTERNO</t>
  </si>
  <si>
    <t>4010-SUBDIRECCIÓN ADMINISTRATIVA Y FINANCIERA</t>
  </si>
  <si>
    <t>4016-GRUPO DE PRESUPUESTO</t>
  </si>
  <si>
    <t>4017-GRUPO DE TESORERIA</t>
  </si>
  <si>
    <t>4018-GRUPO DE GESTION DE COMISIONES DE SERVICIOS, VIATICOS Y TRANSPORTE</t>
  </si>
  <si>
    <t>4019-GRUPO DE GESTION DE LEGALIZACION DE COMISIONES Y FACTURACION DE COMISION DE SERVICIOS, VIATICOS Y TRANSPORTE</t>
  </si>
  <si>
    <t>401-GRUPO DE JURISDICCION COACTIVA</t>
  </si>
  <si>
    <t>404-OFICINA DE CONTROL DISCIPLINARIO INTERNO</t>
  </si>
  <si>
    <t>412-GRUPO DE GESTION CONTRACTUAL</t>
  </si>
  <si>
    <t>416-GRUPO DE GESTION FINANCIERA Y CONTABLE</t>
  </si>
  <si>
    <t>42-SUBDIRECCION DE TALENTO HUMANO</t>
  </si>
  <si>
    <t>Recursos PAA</t>
  </si>
  <si>
    <t>PLAN ANUAL DE ADQUISICIONES</t>
  </si>
  <si>
    <r>
      <t xml:space="preserve">Durante el primer trimestre del año, se comprometieron recursos por valor de </t>
    </r>
    <r>
      <rPr>
        <sz val="11"/>
        <rFont val="Arial"/>
        <family val="2"/>
      </rPr>
      <t>$102.857</t>
    </r>
    <r>
      <rPr>
        <sz val="11"/>
        <color theme="1"/>
        <rFont val="Arial"/>
        <family val="2"/>
      </rPr>
      <t xml:space="preserve"> millones de pesos con la suscripción de 949 contratos.</t>
    </r>
  </si>
  <si>
    <r>
      <t xml:space="preserve">Hasta el primer trimestre del año, se comprometieron recursos dentro de este plan con la suscripción de 949 contratos por valor </t>
    </r>
    <r>
      <rPr>
        <sz val="11"/>
        <rFont val="Arial"/>
        <family val="2"/>
      </rPr>
      <t xml:space="preserve">de $102.857 </t>
    </r>
    <r>
      <rPr>
        <sz val="11"/>
        <color theme="1"/>
        <rFont val="Arial"/>
        <family val="2"/>
      </rPr>
      <t>millones de pesos, lo que representó un 9% de la ejecución de los recursos de los proyectos en el trimestre y 5%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</si>
  <si>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r>
      <t xml:space="preserve">Durante el segundo trimestre del año, se comprometieron recursos por valor de </t>
    </r>
    <r>
      <rPr>
        <sz val="11"/>
        <rFont val="Arial"/>
        <family val="2"/>
      </rPr>
      <t>$55.713</t>
    </r>
    <r>
      <rPr>
        <sz val="11"/>
        <color theme="1"/>
        <rFont val="Arial"/>
        <family val="2"/>
      </rPr>
      <t xml:space="preserve"> millones de pesos con la suscripción de 483 contratos.</t>
    </r>
  </si>
  <si>
    <r>
      <t xml:space="preserve">Hasta el segundo trimestre del año, se comprometieron recursos dentro de este plan con la suscripción de 1433 contratos por valor </t>
    </r>
    <r>
      <rPr>
        <sz val="11"/>
        <rFont val="Arial"/>
        <family val="2"/>
      </rPr>
      <t xml:space="preserve">de $158.748 </t>
    </r>
    <r>
      <rPr>
        <sz val="11"/>
        <color theme="1"/>
        <rFont val="Arial"/>
        <family val="2"/>
      </rPr>
      <t>millones de pesos, lo que representó un 30% de la ejecución de los recursos de los proyectos en el trimestre y 8%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</si>
</sst>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6"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
      <sz val="11"/>
      <color theme="1"/>
      <name val="Calibri"/>
      <family val="2"/>
    </font>
  </fonts>
  <fills count="12">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right/>
      <top/>
      <bottom style="thin">
        <color auto="1"/>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auto="1"/>
      </bottom>
      <diagonal/>
    </border>
    <border>
      <left style="thin">
        <color theme="9"/>
      </left>
      <right/>
      <top style="thin">
        <color theme="9"/>
      </top>
      <bottom style="thin">
        <color theme="9"/>
      </bottom>
      <diagonal/>
    </border>
    <border>
      <left/>
      <right/>
      <top style="thin">
        <color theme="9"/>
      </top>
      <bottom style="thin">
        <color auto="1"/>
      </bottom>
      <diagonal/>
    </border>
    <border>
      <left/>
      <right/>
      <top style="thin">
        <color theme="9"/>
      </top>
      <bottom style="thin">
        <color theme="9"/>
      </bottom>
      <diagonal/>
    </border>
    <border>
      <left/>
      <right style="thin">
        <color theme="9"/>
      </right>
      <top style="thin">
        <color theme="9"/>
      </top>
      <bottom style="thin">
        <color auto="1"/>
      </bottom>
      <diagonal/>
    </border>
    <border>
      <left/>
      <right style="thin">
        <color theme="9"/>
      </right>
      <top style="thin">
        <color theme="9"/>
      </top>
      <bottom style="thin">
        <color theme="9"/>
      </bottom>
      <diagonal/>
    </border>
    <border>
      <left/>
      <right/>
      <top style="thin">
        <color theme="9" tint="-0.24994659260841701"/>
      </top>
      <bottom/>
      <diagonal/>
    </border>
    <border>
      <left style="thin">
        <color theme="9" tint="-0.24994659260841701"/>
      </left>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right style="thin">
        <color theme="9"/>
      </right>
      <top style="thin">
        <color theme="9" tint="-0.24994659260841701"/>
      </top>
      <bottom/>
      <diagonal/>
    </border>
    <border>
      <left style="thin">
        <color theme="9"/>
      </left>
      <right/>
      <top style="thin">
        <color theme="9" tint="-0.24994659260841701"/>
      </top>
      <bottom/>
      <diagonal/>
    </border>
  </borders>
  <cellStyleXfs count="36">
    <xf numFmtId="0" fontId="0" fillId="0" borderId="0"/>
    <xf numFmtId="43" fontId="3" fillId="0" borderId="0" applyFont="0" applyFill="0" applyBorder="0" applyAlignment="0" applyProtection="0"/>
    <xf numFmtId="9" fontId="3" fillId="0" borderId="0" applyFont="0" applyFill="0" applyBorder="0" applyAlignment="0" applyProtection="0"/>
    <xf numFmtId="49" fontId="7" fillId="0" borderId="0" applyFill="0" applyBorder="0" applyProtection="0">
      <alignment horizontal="left" vertical="center"/>
    </xf>
    <xf numFmtId="0" fontId="8" fillId="0" borderId="0" applyNumberFormat="0" applyFill="0" applyBorder="0" applyProtection="0">
      <alignment horizontal="left" vertical="center"/>
    </xf>
    <xf numFmtId="0" fontId="8" fillId="0" borderId="0" applyNumberFormat="0" applyFill="0" applyBorder="0" applyProtection="0">
      <alignment horizontal="right" vertical="center"/>
    </xf>
    <xf numFmtId="0" fontId="7" fillId="0" borderId="1" applyNumberFormat="0" applyFill="0" applyProtection="0">
      <alignment horizontal="left" vertical="center"/>
    </xf>
    <xf numFmtId="0" fontId="3" fillId="0" borderId="1" applyNumberFormat="0" applyFont="0" applyFill="0" applyAlignment="0" applyProtection="0"/>
    <xf numFmtId="43" fontId="3" fillId="0" borderId="0" applyFont="0" applyFill="0" applyBorder="0" applyAlignment="0" applyProtection="0"/>
    <xf numFmtId="41"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4" fontId="7" fillId="0" borderId="0" applyFill="0" applyBorder="0" applyProtection="0">
      <alignment horizontal="right" vertical="center"/>
    </xf>
    <xf numFmtId="22" fontId="7" fillId="0" borderId="0" applyFill="0" applyBorder="0" applyProtection="0">
      <alignment horizontal="right" vertical="center"/>
    </xf>
    <xf numFmtId="4" fontId="7" fillId="0" borderId="0" applyFill="0" applyBorder="0" applyProtection="0">
      <alignment horizontal="right" vertical="center"/>
    </xf>
    <xf numFmtId="4" fontId="7" fillId="0" borderId="1" applyFill="0" applyProtection="0">
      <alignment horizontal="right" vertical="center"/>
    </xf>
    <xf numFmtId="168" fontId="7" fillId="0" borderId="0" applyFill="0" applyBorder="0" applyProtection="0">
      <alignment horizontal="right" vertical="center"/>
    </xf>
    <xf numFmtId="168" fontId="7" fillId="0" borderId="1" applyFill="0" applyProtection="0">
      <alignment horizontal="right" vertical="center"/>
    </xf>
    <xf numFmtId="0" fontId="8" fillId="2" borderId="0" applyNumberFormat="0" applyBorder="0" applyProtection="0">
      <alignment horizontal="center" vertical="center"/>
    </xf>
    <xf numFmtId="0" fontId="8" fillId="3" borderId="0" applyNumberFormat="0" applyBorder="0" applyProtection="0">
      <alignment horizontal="center" vertical="center" wrapText="1"/>
    </xf>
    <xf numFmtId="0" fontId="7" fillId="3" borderId="0" applyNumberFormat="0" applyBorder="0" applyProtection="0">
      <alignment horizontal="right" vertical="center" wrapText="1"/>
    </xf>
    <xf numFmtId="0" fontId="8" fillId="4" borderId="0" applyNumberFormat="0" applyBorder="0" applyProtection="0">
      <alignment horizontal="center" vertical="center"/>
    </xf>
    <xf numFmtId="0" fontId="8" fillId="5" borderId="0" applyNumberFormat="0" applyBorder="0" applyProtection="0">
      <alignment horizontal="center" vertical="center" wrapText="1"/>
    </xf>
    <xf numFmtId="0" fontId="8" fillId="5" borderId="0" applyNumberFormat="0" applyBorder="0" applyProtection="0">
      <alignment horizontal="right" vertical="center" wrapText="1"/>
    </xf>
    <xf numFmtId="0" fontId="9" fillId="5" borderId="1" applyNumberFormat="0" applyProtection="0">
      <alignment horizontal="left" vertical="center"/>
    </xf>
    <xf numFmtId="0" fontId="10" fillId="0" borderId="0"/>
    <xf numFmtId="0" fontId="10" fillId="0" borderId="0"/>
    <xf numFmtId="3" fontId="7" fillId="0" borderId="0" applyFill="0" applyBorder="0" applyProtection="0">
      <alignment horizontal="right" vertical="center"/>
    </xf>
    <xf numFmtId="3" fontId="7" fillId="0" borderId="1" applyFill="0" applyProtection="0">
      <alignment horizontal="right" vertical="center"/>
    </xf>
    <xf numFmtId="9" fontId="3" fillId="0" borderId="0" applyFont="0" applyFill="0" applyBorder="0" applyAlignment="0" applyProtection="0"/>
    <xf numFmtId="9" fontId="10" fillId="0" borderId="0" applyFont="0" applyFill="0" applyBorder="0" applyAlignment="0" applyProtection="0"/>
    <xf numFmtId="166" fontId="3" fillId="0" borderId="0" applyFont="0" applyFill="0" applyBorder="0" applyAlignment="0" applyProtection="0"/>
    <xf numFmtId="0" fontId="20" fillId="0" borderId="0" applyNumberFormat="0" applyFill="0" applyBorder="0" applyAlignment="0" applyProtection="0"/>
    <xf numFmtId="0" fontId="2" fillId="0" borderId="0"/>
    <xf numFmtId="9" fontId="23" fillId="0" borderId="0" applyFont="0" applyFill="0" applyBorder="0" applyAlignment="0" applyProtection="0"/>
    <xf numFmtId="171" fontId="23" fillId="0" borderId="0" applyFont="0" applyFill="0" applyBorder="0" applyAlignment="0" applyProtection="0"/>
  </cellStyleXfs>
  <cellXfs count="192">
    <xf numFmtId="0" fontId="0" fillId="0" borderId="0" xfId="0"/>
    <xf numFmtId="0" fontId="0" fillId="0" borderId="0" xfId="0" applyAlignment="1">
      <alignment horizontal="right"/>
    </xf>
    <xf numFmtId="0" fontId="4" fillId="0" borderId="0" xfId="0" applyFont="1" applyAlignment="1">
      <alignment horizontal="right"/>
    </xf>
    <xf numFmtId="14" fontId="4" fillId="0" borderId="0" xfId="0" applyNumberFormat="1" applyFont="1" applyAlignment="1">
      <alignment horizontal="center"/>
    </xf>
    <xf numFmtId="0" fontId="0" fillId="0" borderId="0" xfId="0" applyAlignment="1">
      <alignment horizontal="center" vertical="center" wrapText="1"/>
    </xf>
    <xf numFmtId="0" fontId="5" fillId="0" borderId="1" xfId="0" applyFont="1" applyBorder="1" applyAlignment="1">
      <alignment horizontal="center"/>
    </xf>
    <xf numFmtId="0" fontId="5" fillId="0" borderId="0" xfId="0" applyFont="1" applyAlignment="1">
      <alignment horizontal="center"/>
    </xf>
    <xf numFmtId="0" fontId="5" fillId="0" borderId="0" xfId="0" applyFont="1"/>
    <xf numFmtId="0" fontId="0" fillId="0" borderId="0" xfId="0" applyAlignment="1">
      <alignment vertical="center"/>
    </xf>
    <xf numFmtId="0" fontId="4" fillId="0" borderId="0" xfId="0" applyFont="1"/>
    <xf numFmtId="0" fontId="0" fillId="0" borderId="11" xfId="0" applyBorder="1" applyAlignment="1">
      <alignment horizontal="center" vertical="center" wrapText="1"/>
    </xf>
    <xf numFmtId="0" fontId="5" fillId="0" borderId="0" xfId="0" applyFont="1" applyAlignment="1">
      <alignment horizontal="right"/>
    </xf>
    <xf numFmtId="0" fontId="6" fillId="0" borderId="0" xfId="0" applyFont="1" applyAlignment="1">
      <alignment horizontal="center"/>
    </xf>
    <xf numFmtId="0" fontId="12" fillId="0" borderId="0" xfId="0" applyFont="1" applyAlignment="1">
      <alignment vertical="top"/>
    </xf>
    <xf numFmtId="0" fontId="13" fillId="0" borderId="0" xfId="0" applyFont="1" applyAlignment="1">
      <alignment horizontal="justify" wrapText="1"/>
    </xf>
    <xf numFmtId="0" fontId="13" fillId="0" borderId="0" xfId="0" applyFont="1"/>
    <xf numFmtId="0" fontId="13" fillId="0" borderId="0" xfId="0" applyFont="1" applyAlignment="1">
      <alignment vertical="center"/>
    </xf>
    <xf numFmtId="0" fontId="13" fillId="0" borderId="0" xfId="0" applyFont="1" applyAlignment="1">
      <alignment horizontal="justify" vertical="top" wrapText="1"/>
    </xf>
    <xf numFmtId="0" fontId="12" fillId="0" borderId="0" xfId="0" applyFont="1"/>
    <xf numFmtId="0" fontId="13" fillId="0" borderId="0" xfId="0" applyFont="1" applyAlignment="1">
      <alignment wrapText="1"/>
    </xf>
    <xf numFmtId="0" fontId="13" fillId="0" borderId="0" xfId="0" applyFont="1" applyAlignment="1">
      <alignment horizontal="right"/>
    </xf>
    <xf numFmtId="14" fontId="13"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5" fillId="0" borderId="0" xfId="0" applyFont="1"/>
    <xf numFmtId="169" fontId="3"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3" fillId="0" borderId="14" xfId="31" applyNumberFormat="1" applyFont="1" applyFill="1" applyBorder="1" applyAlignment="1">
      <alignment horizontal="center" vertical="center"/>
    </xf>
    <xf numFmtId="164" fontId="0" fillId="0" borderId="1" xfId="0" applyNumberFormat="1" applyBorder="1" applyAlignment="1">
      <alignment horizont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4" fillId="0" borderId="0" xfId="0" applyFont="1" applyAlignment="1">
      <alignment horizontal="left"/>
    </xf>
    <xf numFmtId="0" fontId="18" fillId="0" borderId="0" xfId="0" applyFont="1" applyAlignment="1">
      <alignment horizontal="right"/>
    </xf>
    <xf numFmtId="0" fontId="19"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38" xfId="0" applyBorder="1" applyAlignment="1">
      <alignment vertical="center"/>
    </xf>
    <xf numFmtId="0" fontId="0" fillId="0" borderId="0" xfId="0" applyAlignment="1">
      <alignment vertical="center" wrapText="1"/>
    </xf>
    <xf numFmtId="0" fontId="0" fillId="0" borderId="38" xfId="0" applyBorder="1" applyAlignment="1">
      <alignment vertical="center" wrapText="1"/>
    </xf>
    <xf numFmtId="169" fontId="3" fillId="0" borderId="0" xfId="31" applyNumberFormat="1" applyFont="1" applyFill="1" applyBorder="1" applyAlignment="1">
      <alignment vertical="center"/>
    </xf>
    <xf numFmtId="0" fontId="19" fillId="0" borderId="0" xfId="0" applyFont="1"/>
    <xf numFmtId="0" fontId="19" fillId="0" borderId="0" xfId="0" applyFont="1" applyAlignment="1">
      <alignment horizontal="justify" wrapText="1"/>
    </xf>
    <xf numFmtId="14" fontId="19" fillId="0" borderId="0" xfId="0" applyNumberFormat="1" applyFont="1" applyAlignment="1">
      <alignment horizontal="center"/>
    </xf>
    <xf numFmtId="14" fontId="6" fillId="0" borderId="0" xfId="0" applyNumberFormat="1" applyFont="1" applyAlignment="1">
      <alignment horizontal="left"/>
    </xf>
    <xf numFmtId="0" fontId="19" fillId="0" borderId="0" xfId="0" applyFont="1" applyAlignment="1">
      <alignment vertical="center"/>
    </xf>
    <xf numFmtId="0" fontId="19"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3" fillId="0" borderId="1" xfId="30" applyFont="1" applyFill="1" applyBorder="1" applyAlignment="1">
      <alignment horizontal="center" vertical="center"/>
    </xf>
    <xf numFmtId="9" fontId="3" fillId="0" borderId="14" xfId="30" applyFont="1" applyFill="1" applyBorder="1" applyAlignment="1">
      <alignment horizontal="center" vertical="center"/>
    </xf>
    <xf numFmtId="0" fontId="5" fillId="6" borderId="1" xfId="0" applyFont="1" applyFill="1" applyBorder="1" applyAlignment="1">
      <alignment horizontal="center"/>
    </xf>
    <xf numFmtId="0" fontId="5" fillId="6" borderId="0" xfId="0" applyFont="1" applyFill="1" applyAlignment="1">
      <alignment horizontal="center"/>
    </xf>
    <xf numFmtId="0" fontId="0" fillId="6" borderId="16" xfId="0" applyFill="1" applyBorder="1" applyAlignment="1">
      <alignment horizontal="center" vertical="center" wrapText="1"/>
    </xf>
    <xf numFmtId="0" fontId="0" fillId="6" borderId="7" xfId="1" applyNumberFormat="1" applyFont="1"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wrapText="1"/>
    </xf>
    <xf numFmtId="9" fontId="0" fillId="6" borderId="9" xfId="30" applyFont="1" applyFill="1" applyBorder="1" applyAlignment="1">
      <alignment horizontal="center" vertical="center"/>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169" fontId="3" fillId="6" borderId="7" xfId="31" applyNumberFormat="1" applyFont="1" applyFill="1" applyBorder="1" applyAlignment="1">
      <alignment horizontal="center" vertical="center"/>
    </xf>
    <xf numFmtId="169" fontId="3" fillId="6" borderId="8" xfId="31" applyNumberFormat="1" applyFont="1" applyFill="1" applyBorder="1" applyAlignment="1">
      <alignment horizontal="center" vertical="center"/>
    </xf>
    <xf numFmtId="9" fontId="5" fillId="6" borderId="1" xfId="0" applyNumberFormat="1" applyFont="1" applyFill="1" applyBorder="1" applyAlignment="1">
      <alignment horizontal="center" vertical="center"/>
    </xf>
    <xf numFmtId="9" fontId="13" fillId="6" borderId="1" xfId="0" applyNumberFormat="1" applyFont="1" applyFill="1" applyBorder="1" applyAlignment="1">
      <alignment horizontal="center" vertical="top"/>
    </xf>
    <xf numFmtId="0" fontId="13" fillId="6" borderId="1" xfId="0" applyFont="1" applyFill="1" applyBorder="1" applyAlignment="1">
      <alignment horizontal="center" vertical="top"/>
    </xf>
    <xf numFmtId="0" fontId="0" fillId="8" borderId="0" xfId="0" applyFill="1"/>
    <xf numFmtId="0" fontId="2" fillId="0" borderId="0" xfId="33"/>
    <xf numFmtId="0" fontId="2" fillId="0" borderId="0" xfId="33" applyAlignment="1">
      <alignment vertical="center" wrapText="1"/>
    </xf>
    <xf numFmtId="170" fontId="0" fillId="0" borderId="0" xfId="0" applyNumberFormat="1" applyAlignment="1">
      <alignment vertical="center"/>
    </xf>
    <xf numFmtId="164" fontId="5" fillId="6" borderId="0" xfId="0" applyNumberFormat="1" applyFont="1" applyFill="1" applyAlignment="1">
      <alignment horizontal="centerContinuous"/>
    </xf>
    <xf numFmtId="0" fontId="5" fillId="6" borderId="0" xfId="0" applyFont="1" applyFill="1" applyAlignment="1">
      <alignment horizontal="centerContinuous"/>
    </xf>
    <xf numFmtId="9" fontId="0" fillId="0" borderId="15" xfId="30" applyFont="1" applyFill="1" applyBorder="1" applyAlignment="1">
      <alignment horizontal="center" vertical="center"/>
    </xf>
    <xf numFmtId="0" fontId="15" fillId="7" borderId="44"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15" fillId="7" borderId="46" xfId="0" applyFont="1" applyFill="1" applyBorder="1" applyAlignment="1">
      <alignment horizontal="center" vertical="center" wrapText="1"/>
    </xf>
    <xf numFmtId="169" fontId="3" fillId="0" borderId="4" xfId="31" applyNumberFormat="1" applyFont="1" applyFill="1" applyBorder="1" applyAlignment="1">
      <alignment horizontal="center" vertical="center"/>
    </xf>
    <xf numFmtId="169" fontId="3" fillId="0" borderId="5" xfId="31" applyNumberFormat="1" applyFont="1" applyFill="1" applyBorder="1" applyAlignment="1">
      <alignment horizontal="center" vertical="center"/>
    </xf>
    <xf numFmtId="9" fontId="3" fillId="0" borderId="5" xfId="30" applyFont="1" applyFill="1" applyBorder="1" applyAlignment="1">
      <alignment horizontal="center" vertical="center"/>
    </xf>
    <xf numFmtId="9" fontId="0" fillId="0" borderId="6" xfId="30" applyFont="1" applyFill="1" applyBorder="1" applyAlignment="1">
      <alignment horizontal="center" vertical="center"/>
    </xf>
    <xf numFmtId="0" fontId="0" fillId="7" borderId="1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9" fontId="0" fillId="0" borderId="5" xfId="30" applyFont="1" applyFill="1" applyBorder="1" applyAlignment="1">
      <alignment horizontal="center" vertical="center"/>
    </xf>
    <xf numFmtId="0" fontId="0" fillId="0" borderId="50" xfId="0" applyBorder="1" applyAlignment="1">
      <alignment horizontal="center" vertical="center"/>
    </xf>
    <xf numFmtId="0" fontId="19" fillId="0" borderId="0" xfId="0" applyFont="1" applyAlignment="1">
      <alignment horizontal="right" vertical="center"/>
    </xf>
    <xf numFmtId="164" fontId="0" fillId="11" borderId="1" xfId="0" applyNumberFormat="1" applyFill="1" applyBorder="1" applyAlignment="1">
      <alignment horizontal="center"/>
    </xf>
    <xf numFmtId="0" fontId="0" fillId="11" borderId="10" xfId="0" applyFill="1" applyBorder="1" applyAlignment="1">
      <alignment horizontal="center" vertical="center" wrapText="1"/>
    </xf>
    <xf numFmtId="0" fontId="0" fillId="11" borderId="47" xfId="0" applyFill="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top"/>
    </xf>
    <xf numFmtId="9" fontId="5" fillId="11" borderId="1" xfId="2" applyFont="1" applyFill="1" applyBorder="1" applyAlignment="1">
      <alignment horizontal="center"/>
    </xf>
    <xf numFmtId="9" fontId="5" fillId="0" borderId="1" xfId="2" applyFont="1" applyFill="1" applyBorder="1" applyAlignment="1">
      <alignment horizontal="center"/>
    </xf>
    <xf numFmtId="0" fontId="4" fillId="8" borderId="0" xfId="0" applyFont="1" applyFill="1"/>
    <xf numFmtId="1" fontId="0" fillId="0" borderId="48" xfId="0" applyNumberFormat="1" applyBorder="1" applyAlignment="1">
      <alignment horizontal="center" vertical="center"/>
    </xf>
    <xf numFmtId="1" fontId="0" fillId="0" borderId="34" xfId="0" applyNumberFormat="1" applyBorder="1" applyAlignment="1">
      <alignment horizontal="center" vertical="center"/>
    </xf>
    <xf numFmtId="1" fontId="0" fillId="0" borderId="49" xfId="0" applyNumberFormat="1" applyBorder="1" applyAlignment="1">
      <alignment horizontal="center" vertical="center"/>
    </xf>
    <xf numFmtId="0" fontId="21" fillId="9" borderId="51" xfId="0" applyFont="1" applyFill="1" applyBorder="1" applyAlignment="1">
      <alignment horizontal="center" vertical="center" wrapText="1"/>
    </xf>
    <xf numFmtId="0" fontId="24" fillId="0" borderId="0" xfId="0" applyFont="1"/>
    <xf numFmtId="0" fontId="13" fillId="0" borderId="0" xfId="0" applyFont="1" applyAlignment="1">
      <alignment horizontal="left"/>
    </xf>
    <xf numFmtId="14" fontId="0" fillId="0" borderId="0" xfId="0" applyNumberFormat="1" applyAlignment="1">
      <alignment horizontal="left"/>
    </xf>
    <xf numFmtId="1" fontId="0" fillId="0" borderId="5" xfId="0" applyNumberFormat="1" applyBorder="1" applyAlignment="1">
      <alignment horizontal="center" vertical="center"/>
    </xf>
    <xf numFmtId="1" fontId="0" fillId="0" borderId="1" xfId="0" applyNumberFormat="1" applyBorder="1" applyAlignment="1">
      <alignment horizontal="center" vertical="center"/>
    </xf>
    <xf numFmtId="0" fontId="0" fillId="0" borderId="10" xfId="0" applyBorder="1" applyAlignment="1">
      <alignment horizontal="center" vertical="center" wrapText="1"/>
    </xf>
    <xf numFmtId="0" fontId="0" fillId="0" borderId="47" xfId="0" applyBorder="1" applyAlignment="1">
      <alignment horizontal="center" vertical="center" wrapText="1"/>
    </xf>
    <xf numFmtId="0" fontId="20" fillId="0" borderId="0" xfId="32"/>
    <xf numFmtId="0" fontId="21" fillId="9" borderId="67" xfId="0" applyFont="1" applyFill="1" applyBorder="1" applyAlignment="1">
      <alignment horizontal="center" vertical="center" wrapText="1"/>
    </xf>
    <xf numFmtId="0" fontId="21" fillId="9" borderId="68" xfId="0" applyFont="1" applyFill="1" applyBorder="1" applyAlignment="1">
      <alignment horizontal="center" vertical="center" wrapText="1"/>
    </xf>
    <xf numFmtId="0" fontId="25" fillId="0" borderId="57" xfId="0" applyFont="1" applyBorder="1" applyAlignment="1">
      <alignment horizontal="left" vertical="center" wrapText="1"/>
    </xf>
    <xf numFmtId="0" fontId="25" fillId="0" borderId="66" xfId="0" applyFont="1" applyBorder="1" applyAlignment="1">
      <alignment horizontal="center" vertical="center" wrapText="1"/>
    </xf>
    <xf numFmtId="170" fontId="25" fillId="0" borderId="69" xfId="0" applyNumberFormat="1" applyFont="1" applyBorder="1" applyAlignment="1">
      <alignment horizontal="right" vertical="center" wrapText="1"/>
    </xf>
    <xf numFmtId="0" fontId="25" fillId="0" borderId="58" xfId="0" applyFont="1" applyBorder="1" applyAlignment="1">
      <alignment horizontal="center" vertical="center" wrapText="1"/>
    </xf>
    <xf numFmtId="170" fontId="25" fillId="0" borderId="59" xfId="0" applyNumberFormat="1" applyFont="1" applyBorder="1" applyAlignment="1">
      <alignment horizontal="right" vertical="center" wrapText="1"/>
    </xf>
    <xf numFmtId="0" fontId="22" fillId="10" borderId="60" xfId="0" applyFont="1" applyFill="1" applyBorder="1" applyAlignment="1">
      <alignment vertical="center"/>
    </xf>
    <xf numFmtId="1" fontId="0" fillId="0" borderId="70" xfId="0" applyNumberFormat="1" applyBorder="1" applyAlignment="1">
      <alignment horizontal="center" vertical="center" wrapText="1"/>
    </xf>
    <xf numFmtId="1" fontId="0" fillId="0" borderId="66" xfId="0" applyNumberFormat="1" applyBorder="1" applyAlignment="1">
      <alignment horizontal="center" vertical="center" wrapText="1"/>
    </xf>
    <xf numFmtId="170" fontId="0" fillId="0" borderId="66" xfId="0" applyNumberFormat="1" applyBorder="1" applyAlignment="1">
      <alignment vertical="center"/>
    </xf>
    <xf numFmtId="9" fontId="0" fillId="0" borderId="66" xfId="34" applyFont="1" applyBorder="1" applyAlignment="1">
      <alignment horizontal="center" vertical="center"/>
    </xf>
    <xf numFmtId="9" fontId="0" fillId="0" borderId="69" xfId="34" applyFont="1" applyBorder="1" applyAlignment="1">
      <alignment horizontal="center" vertical="center"/>
    </xf>
    <xf numFmtId="1" fontId="0" fillId="0" borderId="57" xfId="0" applyNumberFormat="1" applyBorder="1" applyAlignment="1">
      <alignment horizontal="center" vertical="center" wrapText="1"/>
    </xf>
    <xf numFmtId="1" fontId="0" fillId="0" borderId="58" xfId="0" applyNumberFormat="1" applyBorder="1" applyAlignment="1">
      <alignment horizontal="center" vertical="center" wrapText="1"/>
    </xf>
    <xf numFmtId="170" fontId="0" fillId="0" borderId="58" xfId="0" applyNumberFormat="1" applyBorder="1" applyAlignment="1">
      <alignment vertical="center"/>
    </xf>
    <xf numFmtId="9" fontId="0" fillId="0" borderId="59" xfId="34" applyFont="1" applyBorder="1" applyAlignment="1">
      <alignment horizontal="center" vertical="center"/>
    </xf>
    <xf numFmtId="0" fontId="1" fillId="0" borderId="57" xfId="33" applyFont="1" applyBorder="1" applyAlignment="1">
      <alignment horizontal="center"/>
    </xf>
    <xf numFmtId="1" fontId="22" fillId="10" borderId="62" xfId="0" applyNumberFormat="1" applyFont="1" applyFill="1" applyBorder="1" applyAlignment="1">
      <alignment horizontal="center" vertical="center"/>
    </xf>
    <xf numFmtId="170" fontId="22" fillId="10" borderId="64" xfId="0" applyNumberFormat="1" applyFont="1" applyFill="1" applyBorder="1" applyAlignment="1">
      <alignment vertical="center"/>
    </xf>
    <xf numFmtId="1" fontId="22" fillId="10" borderId="61" xfId="0" applyNumberFormat="1" applyFont="1" applyFill="1" applyBorder="1" applyAlignment="1">
      <alignment horizontal="center" vertical="center"/>
    </xf>
    <xf numFmtId="1" fontId="22" fillId="10" borderId="63" xfId="0" applyNumberFormat="1" applyFont="1" applyFill="1" applyBorder="1" applyAlignment="1">
      <alignment horizontal="center" vertical="center"/>
    </xf>
    <xf numFmtId="170" fontId="22" fillId="10" borderId="63" xfId="0" applyNumberFormat="1" applyFont="1" applyFill="1" applyBorder="1" applyAlignment="1">
      <alignment vertical="center"/>
    </xf>
    <xf numFmtId="9" fontId="22" fillId="10" borderId="63" xfId="2" applyFont="1" applyFill="1" applyBorder="1" applyAlignment="1">
      <alignment horizontal="center" vertical="center"/>
    </xf>
    <xf numFmtId="9" fontId="22" fillId="10" borderId="65" xfId="2" applyFont="1" applyFill="1" applyBorder="1" applyAlignment="1">
      <alignment horizontal="center" vertical="center"/>
    </xf>
    <xf numFmtId="0" fontId="25" fillId="0" borderId="57" xfId="0" applyFont="1" applyBorder="1" applyAlignment="1">
      <alignment horizontal="left" vertical="center"/>
    </xf>
    <xf numFmtId="164" fontId="0" fillId="0" borderId="1" xfId="0" applyNumberFormat="1" applyBorder="1" applyAlignment="1">
      <alignment horizontal="right" vertical="center"/>
    </xf>
    <xf numFmtId="169" fontId="3" fillId="0" borderId="5" xfId="31" applyNumberFormat="1" applyFont="1" applyFill="1" applyBorder="1" applyAlignment="1">
      <alignment horizontal="right" vertical="center"/>
    </xf>
    <xf numFmtId="0" fontId="21" fillId="9" borderId="52" xfId="0" applyFont="1" applyFill="1" applyBorder="1" applyAlignment="1">
      <alignment horizontal="center" vertical="center" wrapText="1"/>
    </xf>
    <xf numFmtId="0" fontId="21" fillId="9" borderId="53" xfId="0" applyFont="1" applyFill="1" applyBorder="1" applyAlignment="1">
      <alignment horizontal="center" vertical="center" wrapText="1"/>
    </xf>
    <xf numFmtId="0" fontId="21" fillId="9" borderId="51" xfId="0" applyFont="1" applyFill="1" applyBorder="1" applyAlignment="1">
      <alignment horizontal="center" vertical="center" wrapText="1"/>
    </xf>
    <xf numFmtId="0" fontId="21" fillId="9" borderId="54" xfId="0" applyFont="1" applyFill="1" applyBorder="1" applyAlignment="1">
      <alignment horizontal="center" vertical="center" wrapText="1"/>
    </xf>
    <xf numFmtId="0" fontId="21" fillId="9" borderId="55" xfId="0" applyFont="1" applyFill="1" applyBorder="1" applyAlignment="1">
      <alignment horizontal="center" vertical="center" wrapText="1"/>
    </xf>
    <xf numFmtId="0" fontId="0" fillId="0" borderId="0" xfId="0" applyAlignment="1">
      <alignment horizontal="justify" vertical="top" wrapText="1"/>
    </xf>
    <xf numFmtId="0" fontId="6"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5" xfId="0" applyFont="1" applyBorder="1" applyAlignment="1">
      <alignment horizontal="center" vertical="center" wrapText="1"/>
    </xf>
    <xf numFmtId="0" fontId="12" fillId="0" borderId="0" xfId="0" applyFont="1" applyAlignment="1">
      <alignment horizontal="justify" vertical="top" wrapText="1"/>
    </xf>
    <xf numFmtId="0" fontId="20" fillId="0" borderId="0" xfId="32" applyFill="1"/>
    <xf numFmtId="0" fontId="13" fillId="0" borderId="18" xfId="0" applyFont="1" applyBorder="1" applyAlignment="1">
      <alignment horizontal="center" vertical="top"/>
    </xf>
    <xf numFmtId="0" fontId="13" fillId="0" borderId="41" xfId="0" applyFont="1" applyBorder="1" applyAlignment="1">
      <alignment horizontal="center" vertical="top"/>
    </xf>
    <xf numFmtId="0" fontId="13" fillId="0" borderId="34" xfId="0" applyFont="1" applyBorder="1" applyAlignment="1">
      <alignment horizontal="center" vertical="top"/>
    </xf>
    <xf numFmtId="0" fontId="13" fillId="0" borderId="1" xfId="0" applyFont="1" applyBorder="1" applyAlignment="1">
      <alignment horizontal="center" vertical="top"/>
    </xf>
    <xf numFmtId="0" fontId="19" fillId="0" borderId="28"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9" fontId="6" fillId="0" borderId="35" xfId="0" applyNumberFormat="1" applyFont="1" applyBorder="1" applyAlignment="1">
      <alignment horizontal="center" vertical="center" wrapText="1"/>
    </xf>
    <xf numFmtId="9" fontId="6" fillId="0" borderId="36" xfId="0" applyNumberFormat="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0" xfId="0" applyFont="1" applyAlignment="1">
      <alignment horizontal="justify" vertical="top" wrapText="1"/>
    </xf>
    <xf numFmtId="0" fontId="5" fillId="0" borderId="0" xfId="0" applyFont="1" applyAlignment="1">
      <alignment horizontal="center"/>
    </xf>
    <xf numFmtId="0" fontId="13" fillId="0" borderId="0" xfId="0" applyFont="1" applyAlignment="1">
      <alignment horizontal="left" vertical="top" wrapText="1"/>
    </xf>
    <xf numFmtId="0" fontId="5" fillId="0" borderId="43" xfId="0" applyFont="1" applyBorder="1" applyAlignment="1">
      <alignment horizontal="center"/>
    </xf>
    <xf numFmtId="0" fontId="5" fillId="0" borderId="39" xfId="0" applyFont="1" applyBorder="1" applyAlignment="1">
      <alignment horizontal="center"/>
    </xf>
    <xf numFmtId="0" fontId="5" fillId="0" borderId="36" xfId="0" applyFont="1" applyBorder="1" applyAlignment="1">
      <alignment horizontal="center"/>
    </xf>
    <xf numFmtId="0" fontId="5" fillId="0" borderId="42" xfId="0" applyFont="1" applyBorder="1" applyAlignment="1">
      <alignment horizontal="center"/>
    </xf>
    <xf numFmtId="0" fontId="5" fillId="0" borderId="22" xfId="0" applyFont="1" applyBorder="1" applyAlignment="1">
      <alignment horizontal="center"/>
    </xf>
    <xf numFmtId="0" fontId="5" fillId="0" borderId="20" xfId="0" applyFont="1" applyBorder="1" applyAlignment="1">
      <alignment horizontal="center"/>
    </xf>
    <xf numFmtId="0" fontId="0" fillId="0" borderId="38" xfId="0" applyBorder="1" applyAlignment="1">
      <alignment horizontal="right" vertical="center" wrapText="1"/>
    </xf>
    <xf numFmtId="0" fontId="0" fillId="0" borderId="0" xfId="0" applyAlignment="1">
      <alignment horizontal="right" vertical="center" wrapText="1"/>
    </xf>
    <xf numFmtId="0" fontId="0" fillId="0" borderId="39" xfId="0" applyBorder="1" applyAlignment="1">
      <alignment horizontal="center" vertical="center"/>
    </xf>
    <xf numFmtId="0" fontId="0" fillId="0" borderId="0" xfId="0" applyAlignment="1">
      <alignment horizontal="right" vertical="center"/>
    </xf>
    <xf numFmtId="0" fontId="0" fillId="0" borderId="38" xfId="0" applyBorder="1" applyAlignment="1">
      <alignment horizontal="righ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169" fontId="3" fillId="0" borderId="40" xfId="31" applyNumberFormat="1" applyFont="1" applyFill="1" applyBorder="1" applyAlignment="1">
      <alignment horizontal="center" vertical="center"/>
    </xf>
    <xf numFmtId="0" fontId="5" fillId="0" borderId="56" xfId="0" applyFont="1" applyBorder="1" applyAlignment="1">
      <alignment horizontal="center"/>
    </xf>
    <xf numFmtId="0" fontId="5" fillId="0" borderId="0" xfId="0" applyFont="1" applyAlignment="1">
      <alignment horizontal="center" vertical="center"/>
    </xf>
    <xf numFmtId="0" fontId="5" fillId="0" borderId="56" xfId="0" applyFont="1" applyBorder="1" applyAlignment="1">
      <alignment horizontal="center" vertical="center"/>
    </xf>
    <xf numFmtId="0" fontId="19" fillId="0" borderId="1" xfId="0" applyFont="1" applyBorder="1" applyAlignment="1">
      <alignment horizontal="right" vertical="center"/>
    </xf>
    <xf numFmtId="0" fontId="11" fillId="0" borderId="1" xfId="0" applyFont="1" applyBorder="1" applyAlignment="1">
      <alignment horizontal="right" vertical="center"/>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45-4DEB-895E-CE8E43285CDE}"/>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45-4DEB-895E-CE8E43285CDE}"/>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2'!$J$19:$J$23</c:f>
              <c:numCache>
                <c:formatCode>_-"$"* #,##0_-;\-"$"* #,##0_-;_-"$"* "-"??_-;_-@_-</c:formatCode>
                <c:ptCount val="5"/>
                <c:pt idx="0">
                  <c:v>1182707930885.7397</c:v>
                </c:pt>
                <c:pt idx="1">
                  <c:v>188428184575.32999</c:v>
                </c:pt>
                <c:pt idx="2">
                  <c:v>549584227803.71997</c:v>
                </c:pt>
                <c:pt idx="3">
                  <c:v>713724440.72000003</c:v>
                </c:pt>
                <c:pt idx="4">
                  <c:v>1921434067705.5098</c:v>
                </c:pt>
              </c:numCache>
            </c:numRef>
          </c:val>
          <c:extLst>
            <c:ext xmlns:c16="http://schemas.microsoft.com/office/drawing/2014/chart" uri="{C3380CC4-5D6E-409C-BE32-E72D297353CC}">
              <c16:uniqueId val="{00000002-C745-4DEB-895E-CE8E43285CDE}"/>
            </c:ext>
          </c:extLst>
        </c:ser>
        <c:ser>
          <c:idx val="1"/>
          <c:order val="1"/>
          <c:tx>
            <c:strRef>
              <c:f>'Informe Trim 2'!$K$18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45-4DEB-895E-CE8E43285CDE}"/>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45-4DEB-895E-CE8E43285CDE}"/>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45-4DEB-895E-CE8E43285CDE}"/>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2'!$K$19:$K$23</c:f>
              <c:numCache>
                <c:formatCode>_-"$"* #,##0_-;\-"$"* #,##0_-;_-"$"* "-"??_-;_-@_-</c:formatCode>
                <c:ptCount val="5"/>
                <c:pt idx="0">
                  <c:v>103035106445.74001</c:v>
                </c:pt>
                <c:pt idx="1">
                  <c:v>55713530893.839996</c:v>
                </c:pt>
                <c:pt idx="4">
                  <c:v>158748637339.58002</c:v>
                </c:pt>
              </c:numCache>
            </c:numRef>
          </c:val>
          <c:extLst>
            <c:ext xmlns:c16="http://schemas.microsoft.com/office/drawing/2014/chart" uri="{C3380CC4-5D6E-409C-BE32-E72D297353CC}">
              <c16:uniqueId val="{00000006-C745-4DEB-895E-CE8E43285CDE}"/>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2'!$C$19:$C$23</c:f>
              <c:numCache>
                <c:formatCode>0</c:formatCode>
                <c:ptCount val="5"/>
                <c:pt idx="0">
                  <c:v>1822</c:v>
                </c:pt>
                <c:pt idx="1">
                  <c:v>168</c:v>
                </c:pt>
                <c:pt idx="2">
                  <c:v>73</c:v>
                </c:pt>
                <c:pt idx="3">
                  <c:v>3</c:v>
                </c:pt>
                <c:pt idx="4" formatCode="General">
                  <c:v>2066</c:v>
                </c:pt>
              </c:numCache>
            </c:numRef>
          </c:val>
          <c:extLst>
            <c:ext xmlns:c16="http://schemas.microsoft.com/office/drawing/2014/chart" uri="{C3380CC4-5D6E-409C-BE32-E72D297353CC}">
              <c16:uniqueId val="{00000000-F018-499F-AA4D-73C14EAB9492}"/>
            </c:ext>
          </c:extLst>
        </c:ser>
        <c:ser>
          <c:idx val="1"/>
          <c:order val="1"/>
          <c:tx>
            <c:strRef>
              <c:f>'Informe Trim 2'!$D$18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8-499F-AA4D-73C14EAB9492}"/>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18-499F-AA4D-73C14EAB9492}"/>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8-499F-AA4D-73C14EAB949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2'!$D$19:$D$23</c:f>
              <c:numCache>
                <c:formatCode>0</c:formatCode>
                <c:ptCount val="5"/>
                <c:pt idx="0">
                  <c:v>950</c:v>
                </c:pt>
                <c:pt idx="1">
                  <c:v>483</c:v>
                </c:pt>
                <c:pt idx="4" formatCode="General">
                  <c:v>1433</c:v>
                </c:pt>
              </c:numCache>
            </c:numRef>
          </c:val>
          <c:extLst>
            <c:ext xmlns:c16="http://schemas.microsoft.com/office/drawing/2014/chart" uri="{C3380CC4-5D6E-409C-BE32-E72D297353CC}">
              <c16:uniqueId val="{00000004-F018-499F-AA4D-73C14EAB9492}"/>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29F-B360-6ADE5F8EAD63}"/>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79-429F-B360-6ADE5F8EAD63}"/>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"$"#,##0;[Red]\-"$"#,##0</c:formatCode>
                <c:ptCount val="5"/>
                <c:pt idx="0">
                  <c:v>1182707930885.7397</c:v>
                </c:pt>
                <c:pt idx="1">
                  <c:v>188428184575.32999</c:v>
                </c:pt>
                <c:pt idx="2">
                  <c:v>549584227803.71997</c:v>
                </c:pt>
                <c:pt idx="3">
                  <c:v>713724440.72000003</c:v>
                </c:pt>
                <c:pt idx="4" formatCode="_-&quot;$&quot;* #,##0_-;\-&quot;$&quot;* #,##0_-;_-&quot;$&quot;* &quot;-&quot;??_-;_-@_-">
                  <c:v>1921434067705.5098</c:v>
                </c:pt>
              </c:numCache>
            </c:numRef>
          </c:val>
          <c:extLst>
            <c:ext xmlns:c16="http://schemas.microsoft.com/office/drawing/2014/chart" uri="{C3380CC4-5D6E-409C-BE32-E72D297353CC}">
              <c16:uniqueId val="{00000002-D979-429F-B360-6ADE5F8EAD63}"/>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79-429F-B360-6ADE5F8EAD63}"/>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79-429F-B360-6ADE5F8EAD63}"/>
                </c:ext>
              </c:extLst>
            </c:dLbl>
            <c:dLbl>
              <c:idx val="4"/>
              <c:layout>
                <c:manualLayout>
                  <c:x val="2.2941973967182138E-3"/>
                  <c:y val="-6.6083587412585597E-3"/>
                </c:manualLayout>
              </c:layout>
              <c:spPr>
                <a:noFill/>
                <a:ln>
                  <a:noFill/>
                </a:ln>
                <a:effectLst/>
              </c:spPr>
              <c:txPr>
                <a:bodyPr rot="-5400000" spcFirstLastPara="1" vertOverflow="ellipsis" wrap="square" lIns="38100" tIns="19050" rIns="38100" bIns="19050" anchor="b" anchorCtr="0">
                  <a:spAutoFit/>
                </a:bodyPr>
                <a:lstStyle/>
                <a:p>
                  <a:pPr algn="l">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79-429F-B360-6ADE5F8EAD63}"/>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102857264597.58</c:v>
                </c:pt>
                <c:pt idx="4">
                  <c:v>102857264597.58</c:v>
                </c:pt>
              </c:numCache>
            </c:numRef>
          </c:val>
          <c:extLst>
            <c:ext xmlns:c16="http://schemas.microsoft.com/office/drawing/2014/chart" uri="{C3380CC4-5D6E-409C-BE32-E72D297353CC}">
              <c16:uniqueId val="{00000006-D979-429F-B360-6ADE5F8EAD63}"/>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Red]\-&quot;$&quot;#,##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1822</c:v>
                </c:pt>
                <c:pt idx="1">
                  <c:v>168</c:v>
                </c:pt>
                <c:pt idx="2">
                  <c:v>73</c:v>
                </c:pt>
                <c:pt idx="3">
                  <c:v>3</c:v>
                </c:pt>
                <c:pt idx="4" formatCode="General">
                  <c:v>2066</c:v>
                </c:pt>
              </c:numCache>
            </c:numRef>
          </c:val>
          <c:extLst>
            <c:ext xmlns:c16="http://schemas.microsoft.com/office/drawing/2014/chart" uri="{C3380CC4-5D6E-409C-BE32-E72D297353CC}">
              <c16:uniqueId val="{00000000-0A5E-4F17-8787-0FDC8173FDC6}"/>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5E-4F17-8787-0FDC8173FDC6}"/>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5E-4F17-8787-0FDC8173FDC6}"/>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5E-4F17-8787-0FDC8173FDC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0</c:formatCode>
                <c:ptCount val="5"/>
                <c:pt idx="0">
                  <c:v>949</c:v>
                </c:pt>
                <c:pt idx="4" formatCode="General">
                  <c:v>949</c:v>
                </c:pt>
              </c:numCache>
            </c:numRef>
          </c:val>
          <c:extLst>
            <c:ext xmlns:c16="http://schemas.microsoft.com/office/drawing/2014/chart" uri="{C3380CC4-5D6E-409C-BE32-E72D297353CC}">
              <c16:uniqueId val="{00000004-0A5E-4F17-8787-0FDC8173FDC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E4638500-5257-44DA-855F-35AA224A274D}"/>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BF0C8D9B-A5E2-400A-A4C1-31C600B11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49B8B082-D1EB-4C83-B266-F58A8619D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7CEB0E29-2409-4ED8-A5F0-C720008BFDA7}"/>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AE9A0894-3653-4CD9-BB39-87EADFC2D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153B0D1A-3B69-4B5B-A192-682D96C2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840441</xdr:colOff>
      <xdr:row>0</xdr:row>
      <xdr:rowOff>89647</xdr:rowOff>
    </xdr:from>
    <xdr:to>
      <xdr:col>0</xdr:col>
      <xdr:colOff>2692773</xdr:colOff>
      <xdr:row>3</xdr:row>
      <xdr:rowOff>179293</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rotWithShape="1">
        <a:blip xmlns:r="http://schemas.openxmlformats.org/officeDocument/2006/relationships" r:embed="rId1"/>
        <a:srcRect l="44955" t="-2070"/>
        <a:stretch>
          <a:fillRect/>
        </a:stretch>
      </xdr:blipFill>
      <xdr:spPr>
        <a:xfrm>
          <a:off x="840441" y="89647"/>
          <a:ext cx="1852332" cy="6275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inenergia.gov.co/es/ministerio/gestion/contratacion/consulta-de-procesos-en-secop/" TargetMode="External"/><Relationship Id="rId2" Type="http://schemas.openxmlformats.org/officeDocument/2006/relationships/hyperlink" Target="https://www.minenergia.gov.co/es/ministerio/gestion/contratacion/" TargetMode="External"/><Relationship Id="rId1" Type="http://schemas.openxmlformats.org/officeDocument/2006/relationships/hyperlink" Target="https://www.minenergia.gov.co/es/ministerio/gesti%C3%B3n/contrataci%C3%B3n/"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D0B3-5808-4888-9F8F-00BC16986956}">
  <sheetPr>
    <pageSetUpPr fitToPage="1"/>
  </sheetPr>
  <dimension ref="A1:N105"/>
  <sheetViews>
    <sheetView showGridLines="0" tabSelected="1" zoomScaleNormal="100" zoomScaleSheetLayoutView="85" workbookViewId="0">
      <pane ySplit="5" topLeftCell="A6" activePane="bottomLeft" state="frozen"/>
      <selection activeCell="J8" sqref="J8"/>
      <selection pane="bottomLeft" activeCell="A6" sqref="A6"/>
    </sheetView>
  </sheetViews>
  <sheetFormatPr baseColWidth="10" defaultRowHeight="12.75" x14ac:dyDescent="0.2"/>
  <cols>
    <col min="1" max="1" width="15.42578125" customWidth="1"/>
    <col min="2" max="2" width="12.28515625" customWidth="1"/>
    <col min="3" max="4" width="11.85546875" customWidth="1"/>
    <col min="5" max="5" width="12"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125</v>
      </c>
      <c r="M2" s="2" t="s">
        <v>1</v>
      </c>
      <c r="N2" s="48">
        <v>45838</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87" t="s">
        <v>4</v>
      </c>
      <c r="K6" s="187"/>
      <c r="L6" s="187"/>
      <c r="M6" s="187"/>
      <c r="N6" s="188" t="s">
        <v>80</v>
      </c>
    </row>
    <row r="7" spans="1:14" x14ac:dyDescent="0.2">
      <c r="H7" s="7"/>
      <c r="I7" s="7"/>
      <c r="J7" s="5" t="s">
        <v>5</v>
      </c>
      <c r="K7" s="56" t="s">
        <v>6</v>
      </c>
      <c r="L7" s="5" t="s">
        <v>7</v>
      </c>
      <c r="M7" s="5" t="s">
        <v>8</v>
      </c>
      <c r="N7" s="189"/>
    </row>
    <row r="8" spans="1:14" x14ac:dyDescent="0.2">
      <c r="A8" s="6" t="s">
        <v>3</v>
      </c>
      <c r="B8" s="57">
        <v>2025</v>
      </c>
      <c r="D8" s="11" t="s">
        <v>20</v>
      </c>
      <c r="E8" s="74">
        <f>+N8</f>
        <v>1921434067705.5098</v>
      </c>
      <c r="F8" s="75"/>
      <c r="G8" s="6"/>
      <c r="H8" s="190" t="s">
        <v>59</v>
      </c>
      <c r="I8" s="190"/>
      <c r="J8" s="30">
        <v>1182707930885.7397</v>
      </c>
      <c r="K8" s="90">
        <v>188428184575.32999</v>
      </c>
      <c r="L8" s="30">
        <v>549584227803.71997</v>
      </c>
      <c r="M8" s="30">
        <v>713724440.72000003</v>
      </c>
      <c r="N8" s="30">
        <v>1921434067705.5098</v>
      </c>
    </row>
    <row r="9" spans="1:14" x14ac:dyDescent="0.2">
      <c r="A9" s="6"/>
      <c r="B9" s="6"/>
      <c r="F9" s="2"/>
      <c r="G9" s="6"/>
      <c r="H9" s="190" t="s">
        <v>60</v>
      </c>
      <c r="I9" s="190"/>
      <c r="J9" s="30">
        <f>+K19</f>
        <v>103035106445.74001</v>
      </c>
      <c r="K9" s="90">
        <f>+K20</f>
        <v>55713530893.839996</v>
      </c>
      <c r="L9" s="30">
        <f>+K21</f>
        <v>0</v>
      </c>
      <c r="M9" s="30">
        <f>+K22</f>
        <v>0</v>
      </c>
      <c r="N9" s="30">
        <f>SUM(J9:M9)</f>
        <v>158748637339.58002</v>
      </c>
    </row>
    <row r="10" spans="1:14" x14ac:dyDescent="0.2">
      <c r="A10" s="6"/>
      <c r="B10" s="6"/>
      <c r="E10" s="12"/>
      <c r="F10" s="49"/>
      <c r="G10" s="6"/>
      <c r="H10" s="191" t="s">
        <v>61</v>
      </c>
      <c r="I10" s="191"/>
      <c r="J10" s="96">
        <f>+J9/J8</f>
        <v>8.7117963577513308E-2</v>
      </c>
      <c r="K10" s="95">
        <f t="shared" ref="K10:N10" si="0">+K9/K8</f>
        <v>0.29567514551713359</v>
      </c>
      <c r="L10" s="96">
        <f t="shared" si="0"/>
        <v>0</v>
      </c>
      <c r="M10" s="96">
        <f t="shared" si="0"/>
        <v>0</v>
      </c>
      <c r="N10" s="96">
        <f t="shared" si="0"/>
        <v>8.2619872317112861E-2</v>
      </c>
    </row>
    <row r="11" spans="1:14" x14ac:dyDescent="0.2">
      <c r="B11" s="7"/>
      <c r="C11" s="7"/>
      <c r="D11" s="7"/>
      <c r="E11" s="7"/>
      <c r="F11" s="7"/>
      <c r="G11" s="7"/>
      <c r="H11" s="7"/>
      <c r="I11" s="7"/>
      <c r="J11" s="34"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70" t="s">
        <v>21</v>
      </c>
      <c r="B13" s="170"/>
      <c r="C13" s="170"/>
      <c r="D13" s="170"/>
      <c r="E13" s="170"/>
      <c r="F13" s="170"/>
      <c r="G13" s="170"/>
      <c r="H13" s="170"/>
      <c r="I13" s="170"/>
      <c r="J13" s="170"/>
      <c r="K13" s="170"/>
      <c r="L13" s="170"/>
      <c r="M13" s="170"/>
      <c r="N13" s="170"/>
    </row>
    <row r="14" spans="1:14" ht="6" customHeight="1" x14ac:dyDescent="0.2">
      <c r="A14" s="17"/>
      <c r="B14" s="17"/>
      <c r="C14" s="17"/>
      <c r="D14" s="17"/>
      <c r="E14" s="17"/>
      <c r="F14" s="17"/>
      <c r="G14" s="17"/>
      <c r="H14" s="17"/>
      <c r="I14" s="17"/>
      <c r="J14" s="17"/>
      <c r="K14" s="17"/>
      <c r="L14" s="17"/>
      <c r="M14" s="17"/>
      <c r="N14" s="17"/>
    </row>
    <row r="15" spans="1:14" ht="13.5" thickBot="1" x14ac:dyDescent="0.25">
      <c r="B15" s="46" t="s">
        <v>12</v>
      </c>
      <c r="J15" s="46" t="s">
        <v>12</v>
      </c>
      <c r="N15" s="35"/>
    </row>
    <row r="16" spans="1:14" ht="13.5" thickBot="1" x14ac:dyDescent="0.25">
      <c r="B16" s="46"/>
      <c r="C16" s="173" t="s">
        <v>24</v>
      </c>
      <c r="D16" s="174"/>
      <c r="E16" s="174"/>
      <c r="F16" s="175"/>
      <c r="J16" s="176" t="s">
        <v>41</v>
      </c>
      <c r="K16" s="177"/>
      <c r="L16" s="177"/>
      <c r="M16" s="178"/>
    </row>
    <row r="17" spans="1:14" s="26" customFormat="1" ht="9" thickBot="1" x14ac:dyDescent="0.2">
      <c r="C17" s="63">
        <v>1</v>
      </c>
      <c r="D17" s="64">
        <v>2</v>
      </c>
      <c r="E17" s="64">
        <v>3</v>
      </c>
      <c r="F17" s="64">
        <v>4</v>
      </c>
      <c r="J17" s="77">
        <v>1</v>
      </c>
      <c r="K17" s="78">
        <v>2</v>
      </c>
      <c r="L17" s="78">
        <v>3</v>
      </c>
      <c r="M17" s="79">
        <v>4</v>
      </c>
    </row>
    <row r="18" spans="1:14" ht="39" thickBot="1" x14ac:dyDescent="0.25">
      <c r="B18" s="84" t="s">
        <v>9</v>
      </c>
      <c r="C18" s="85" t="s">
        <v>18</v>
      </c>
      <c r="D18" s="61" t="s">
        <v>11</v>
      </c>
      <c r="E18" s="61" t="s">
        <v>23</v>
      </c>
      <c r="F18" s="86" t="s">
        <v>10</v>
      </c>
      <c r="I18" s="84" t="s">
        <v>9</v>
      </c>
      <c r="J18" s="85" t="s">
        <v>37</v>
      </c>
      <c r="K18" s="61" t="s">
        <v>19</v>
      </c>
      <c r="L18" s="61" t="s">
        <v>23</v>
      </c>
      <c r="M18" s="86" t="s">
        <v>10</v>
      </c>
    </row>
    <row r="19" spans="1:14" ht="27" customHeight="1" thickBot="1" x14ac:dyDescent="0.25">
      <c r="B19" s="107" t="s">
        <v>5</v>
      </c>
      <c r="C19" s="98">
        <v>1822</v>
      </c>
      <c r="D19" s="105">
        <v>950</v>
      </c>
      <c r="E19" s="87">
        <f>+D19/C19</f>
        <v>0.52140504939626786</v>
      </c>
      <c r="F19" s="83">
        <f>+D19/$C$23</f>
        <v>0.45982575024201355</v>
      </c>
      <c r="I19" s="108" t="s">
        <v>5</v>
      </c>
      <c r="J19" s="80">
        <v>1182707930885.7397</v>
      </c>
      <c r="K19" s="81">
        <v>103035106445.74001</v>
      </c>
      <c r="L19" s="82">
        <f>+K19/J19</f>
        <v>8.7117963577513308E-2</v>
      </c>
      <c r="M19" s="83">
        <f>+K19/J23</f>
        <v>5.362406557555207E-2</v>
      </c>
    </row>
    <row r="20" spans="1:14" ht="27" customHeight="1" x14ac:dyDescent="0.2">
      <c r="B20" s="91" t="s">
        <v>6</v>
      </c>
      <c r="C20" s="99">
        <v>168</v>
      </c>
      <c r="D20" s="106">
        <f>+Detalle!F71</f>
        <v>483</v>
      </c>
      <c r="E20" s="52">
        <f>+D20/C20</f>
        <v>2.875</v>
      </c>
      <c r="F20" s="53">
        <f>+(D20+D19)/C23</f>
        <v>0.69361084220716362</v>
      </c>
      <c r="I20" s="92" t="s">
        <v>6</v>
      </c>
      <c r="J20" s="80">
        <v>188428184575.32999</v>
      </c>
      <c r="K20" s="27">
        <v>55713530893.839996</v>
      </c>
      <c r="L20" s="54">
        <f t="shared" ref="L20:L22" si="1">+K20/J20</f>
        <v>0.29567514551713359</v>
      </c>
      <c r="M20" s="53">
        <f>+(K20+K19)/J23</f>
        <v>8.2619872317112861E-2</v>
      </c>
    </row>
    <row r="21" spans="1:14" s="8" customFormat="1" ht="27" customHeight="1" x14ac:dyDescent="0.2">
      <c r="B21" s="10" t="s">
        <v>7</v>
      </c>
      <c r="C21" s="99">
        <v>73</v>
      </c>
      <c r="D21" s="23"/>
      <c r="E21" s="54">
        <f t="shared" ref="E21:E22" si="2">+D21/C21</f>
        <v>0</v>
      </c>
      <c r="F21" s="53">
        <f>+(D21+D20+D19)/C23</f>
        <v>0.69361084220716362</v>
      </c>
      <c r="G21"/>
      <c r="I21" s="10" t="s">
        <v>7</v>
      </c>
      <c r="J21" s="80">
        <v>549584227803.71997</v>
      </c>
      <c r="K21" s="28"/>
      <c r="L21" s="54">
        <f t="shared" si="1"/>
        <v>0</v>
      </c>
      <c r="M21" s="53">
        <f>+(K21+K20+K19)/J23</f>
        <v>8.2619872317112861E-2</v>
      </c>
    </row>
    <row r="22" spans="1:14" s="8" customFormat="1" ht="27" customHeight="1" thickBot="1" x14ac:dyDescent="0.25">
      <c r="B22" s="88" t="s">
        <v>8</v>
      </c>
      <c r="C22" s="100">
        <v>3</v>
      </c>
      <c r="D22" s="25"/>
      <c r="E22" s="55">
        <f t="shared" si="2"/>
        <v>0</v>
      </c>
      <c r="F22" s="53">
        <f>+(D22+D21+D20+D19)/C23</f>
        <v>0.69361084220716362</v>
      </c>
      <c r="G22"/>
      <c r="I22" s="24" t="s">
        <v>8</v>
      </c>
      <c r="J22" s="80">
        <v>713724440.72000003</v>
      </c>
      <c r="K22" s="29"/>
      <c r="L22" s="55">
        <f t="shared" si="1"/>
        <v>0</v>
      </c>
      <c r="M22" s="76">
        <f>+(K22+K21+K20+K19)/J23</f>
        <v>8.2619872317112861E-2</v>
      </c>
    </row>
    <row r="23" spans="1:14" s="8" customFormat="1" ht="28.5" customHeight="1" thickBot="1" x14ac:dyDescent="0.25">
      <c r="B23" s="58" t="s">
        <v>22</v>
      </c>
      <c r="C23" s="59">
        <f>SUM(C19:C22)</f>
        <v>2066</v>
      </c>
      <c r="D23" s="60">
        <f>SUM(D19:D22)</f>
        <v>1433</v>
      </c>
      <c r="E23" s="61" t="s">
        <v>23</v>
      </c>
      <c r="F23" s="62">
        <f>+D23/C23</f>
        <v>0.69361084220716362</v>
      </c>
      <c r="G23"/>
      <c r="I23" s="58" t="s">
        <v>22</v>
      </c>
      <c r="J23" s="65">
        <f>SUM(J19:J22)</f>
        <v>1921434067705.5098</v>
      </c>
      <c r="K23" s="66">
        <f>SUM(K19:K22)</f>
        <v>158748637339.58002</v>
      </c>
      <c r="L23" s="61" t="s">
        <v>23</v>
      </c>
      <c r="M23" s="62">
        <f>+K23/J23</f>
        <v>8.2619872317112861E-2</v>
      </c>
    </row>
    <row r="24" spans="1:14" s="8" customFormat="1" ht="12.75" customHeight="1" x14ac:dyDescent="0.2">
      <c r="A24" s="179" t="s">
        <v>40</v>
      </c>
      <c r="B24" s="179"/>
      <c r="C24" s="179"/>
      <c r="D24" s="181" t="s">
        <v>11</v>
      </c>
      <c r="E24" s="181"/>
      <c r="F24" s="42"/>
      <c r="G24"/>
      <c r="H24" s="182" t="s">
        <v>39</v>
      </c>
      <c r="I24" s="182"/>
      <c r="J24" s="183"/>
      <c r="K24" s="184" t="s">
        <v>78</v>
      </c>
      <c r="L24" s="184"/>
      <c r="M24" s="184"/>
      <c r="N24" s="44"/>
    </row>
    <row r="25" spans="1:14" s="8" customFormat="1" ht="12.75" customHeight="1" x14ac:dyDescent="0.2">
      <c r="A25" s="180"/>
      <c r="B25" s="180"/>
      <c r="C25" s="180"/>
      <c r="D25" s="185" t="s">
        <v>18</v>
      </c>
      <c r="E25" s="185"/>
      <c r="F25" s="43"/>
      <c r="G25"/>
      <c r="H25" s="182"/>
      <c r="I25" s="182"/>
      <c r="J25" s="182"/>
      <c r="K25" s="186" t="s">
        <v>37</v>
      </c>
      <c r="L25" s="186"/>
      <c r="M25" s="186"/>
      <c r="N25" s="45"/>
    </row>
    <row r="26" spans="1:14" s="8" customFormat="1" x14ac:dyDescent="0.2">
      <c r="A26" s="9"/>
      <c r="B26"/>
      <c r="C26"/>
      <c r="D26"/>
      <c r="E26"/>
      <c r="F26"/>
      <c r="G26"/>
      <c r="H26" s="9"/>
      <c r="I26"/>
      <c r="J26"/>
      <c r="K26"/>
      <c r="L26"/>
      <c r="M26"/>
      <c r="N26"/>
    </row>
    <row r="27" spans="1:14" s="8" customFormat="1" x14ac:dyDescent="0.2">
      <c r="B27" s="171" t="s">
        <v>24</v>
      </c>
      <c r="C27" s="171"/>
      <c r="D27" s="171"/>
      <c r="E27" s="171"/>
      <c r="G27"/>
      <c r="H27" s="9"/>
      <c r="I27"/>
      <c r="J27" s="171" t="s">
        <v>35</v>
      </c>
      <c r="K27" s="171"/>
      <c r="L27" s="171"/>
      <c r="M27" s="171"/>
      <c r="N27"/>
    </row>
    <row r="28" spans="1:14" s="8" customFormat="1" ht="22.5" customHeight="1" x14ac:dyDescent="0.2">
      <c r="A28" s="50" t="s">
        <v>34</v>
      </c>
      <c r="B28" s="51" t="s">
        <v>4</v>
      </c>
      <c r="C28" s="67">
        <f>+E20</f>
        <v>2.875</v>
      </c>
      <c r="D28"/>
      <c r="E28" s="51" t="s">
        <v>49</v>
      </c>
      <c r="F28" s="67">
        <f>+F23</f>
        <v>0.69361084220716362</v>
      </c>
      <c r="G28"/>
      <c r="H28" s="9"/>
      <c r="I28" s="89" t="s">
        <v>34</v>
      </c>
      <c r="J28" s="51" t="s">
        <v>4</v>
      </c>
      <c r="K28" s="67">
        <f>+L20</f>
        <v>0.29567514551713359</v>
      </c>
      <c r="L28" s="33"/>
      <c r="M28" s="51" t="s">
        <v>49</v>
      </c>
      <c r="N28" s="67">
        <f>+M23</f>
        <v>8.2619872317112861E-2</v>
      </c>
    </row>
    <row r="29" spans="1:14" s="8" customFormat="1" x14ac:dyDescent="0.2">
      <c r="A29" s="9"/>
      <c r="B29"/>
      <c r="C29"/>
      <c r="D29"/>
      <c r="E29"/>
      <c r="F29"/>
      <c r="G29"/>
      <c r="H29" s="9"/>
      <c r="I29"/>
      <c r="J29"/>
      <c r="K29"/>
      <c r="L29"/>
      <c r="M29"/>
      <c r="N29" s="33"/>
    </row>
    <row r="30" spans="1:14" s="8" customFormat="1" ht="12.75" customHeight="1" x14ac:dyDescent="0.2">
      <c r="A30" s="9"/>
      <c r="B30"/>
      <c r="C30"/>
      <c r="D30"/>
      <c r="E30"/>
      <c r="F30"/>
      <c r="G30"/>
      <c r="H30" s="9"/>
      <c r="I30"/>
      <c r="J30"/>
      <c r="K30"/>
      <c r="L30"/>
      <c r="M30"/>
      <c r="N30" s="33"/>
    </row>
    <row r="31" spans="1:14" s="8" customFormat="1" ht="12.75" customHeight="1" x14ac:dyDescent="0.2">
      <c r="A31" s="9"/>
      <c r="B31"/>
      <c r="C31"/>
      <c r="D31"/>
      <c r="E31"/>
      <c r="F31"/>
      <c r="G31"/>
      <c r="H31" s="9"/>
      <c r="I31"/>
      <c r="J31"/>
      <c r="K31"/>
      <c r="L31"/>
      <c r="M31"/>
      <c r="N31" s="33"/>
    </row>
    <row r="32" spans="1:14" s="8" customFormat="1" ht="12.75" customHeight="1" x14ac:dyDescent="0.2">
      <c r="A32" s="9"/>
      <c r="B32"/>
      <c r="C32"/>
      <c r="D32"/>
      <c r="E32"/>
      <c r="F32"/>
      <c r="G32"/>
      <c r="H32" s="9"/>
      <c r="I32"/>
      <c r="J32"/>
      <c r="K32"/>
      <c r="L32"/>
      <c r="M32"/>
      <c r="N32" s="33"/>
    </row>
    <row r="33" spans="1:14" s="8" customFormat="1" ht="12.75" customHeight="1" x14ac:dyDescent="0.2">
      <c r="A33" s="9"/>
      <c r="B33"/>
      <c r="C33"/>
      <c r="D33"/>
      <c r="E33"/>
      <c r="F33"/>
      <c r="G33"/>
      <c r="H33" s="9"/>
      <c r="I33"/>
      <c r="J33"/>
      <c r="K33"/>
      <c r="L33"/>
      <c r="M33"/>
      <c r="N33" s="33"/>
    </row>
    <row r="34" spans="1:14" s="8" customFormat="1" x14ac:dyDescent="0.2">
      <c r="A34" s="9"/>
      <c r="B34"/>
      <c r="C34"/>
      <c r="D34"/>
      <c r="E34"/>
      <c r="F34"/>
      <c r="G34"/>
      <c r="H34" s="9"/>
      <c r="I34"/>
      <c r="J34"/>
      <c r="K34"/>
      <c r="L34"/>
      <c r="M34"/>
      <c r="N34" s="33"/>
    </row>
    <row r="35" spans="1:14" s="8" customFormat="1" ht="10.5" customHeight="1" x14ac:dyDescent="0.2">
      <c r="A35" s="9"/>
      <c r="B35"/>
      <c r="C35"/>
      <c r="D35"/>
      <c r="E35"/>
      <c r="F35"/>
      <c r="G35"/>
      <c r="H35" s="9"/>
      <c r="I35"/>
      <c r="J35"/>
      <c r="K35"/>
      <c r="L35"/>
      <c r="M35"/>
      <c r="N35" s="33"/>
    </row>
    <row r="36" spans="1:14" s="8" customFormat="1" x14ac:dyDescent="0.2">
      <c r="A36" s="9"/>
      <c r="B36"/>
      <c r="C36"/>
      <c r="D36"/>
      <c r="E36"/>
      <c r="F36"/>
      <c r="G36"/>
      <c r="H36" s="9"/>
      <c r="I36"/>
      <c r="J36"/>
      <c r="K36"/>
      <c r="L36"/>
      <c r="M36"/>
      <c r="N36" s="33"/>
    </row>
    <row r="37" spans="1:14" s="8" customFormat="1" ht="10.5" customHeight="1" x14ac:dyDescent="0.2">
      <c r="A37" s="9"/>
      <c r="B37"/>
      <c r="C37"/>
      <c r="D37"/>
      <c r="E37"/>
      <c r="F37"/>
      <c r="G37"/>
      <c r="H37" s="9"/>
      <c r="I37"/>
      <c r="J37"/>
      <c r="K37"/>
      <c r="L37"/>
      <c r="M37"/>
      <c r="N37" s="33"/>
    </row>
    <row r="38" spans="1:14" s="8" customFormat="1" ht="10.5" customHeight="1" x14ac:dyDescent="0.2">
      <c r="A38" s="9"/>
      <c r="B38"/>
      <c r="C38"/>
      <c r="D38"/>
      <c r="E38"/>
      <c r="F38"/>
      <c r="G38"/>
      <c r="H38" s="9"/>
      <c r="I38"/>
      <c r="J38"/>
      <c r="K38"/>
      <c r="L38"/>
      <c r="M38"/>
      <c r="N38" s="33"/>
    </row>
    <row r="39" spans="1:14" s="8" customFormat="1" ht="10.5" customHeight="1" x14ac:dyDescent="0.2">
      <c r="A39" s="9"/>
      <c r="B39"/>
      <c r="C39"/>
      <c r="D39"/>
      <c r="E39"/>
      <c r="F39"/>
      <c r="G39"/>
      <c r="H39" s="9"/>
      <c r="I39"/>
      <c r="J39"/>
      <c r="K39"/>
      <c r="L39"/>
      <c r="M39"/>
      <c r="N39" s="33"/>
    </row>
    <row r="40" spans="1:14" s="8" customFormat="1" ht="10.5" customHeight="1" x14ac:dyDescent="0.2">
      <c r="A40" s="9"/>
      <c r="B40"/>
      <c r="C40"/>
      <c r="D40"/>
      <c r="E40"/>
      <c r="F40"/>
      <c r="G40"/>
      <c r="H40" s="9"/>
      <c r="I40"/>
      <c r="J40"/>
      <c r="K40"/>
      <c r="L40"/>
      <c r="M40"/>
      <c r="N40" s="33"/>
    </row>
    <row r="41" spans="1:14" s="8" customFormat="1" ht="10.5" customHeight="1" x14ac:dyDescent="0.2">
      <c r="I41"/>
      <c r="J41"/>
      <c r="K41"/>
      <c r="L41"/>
      <c r="M41"/>
      <c r="N41" s="33"/>
    </row>
    <row r="42" spans="1:14" s="8" customFormat="1" ht="10.5" customHeight="1" x14ac:dyDescent="0.2">
      <c r="I42"/>
      <c r="J42"/>
      <c r="K42"/>
      <c r="L42"/>
      <c r="M42"/>
      <c r="N42" s="33"/>
    </row>
    <row r="43" spans="1:14" s="8" customFormat="1" ht="10.5" customHeight="1" x14ac:dyDescent="0.2">
      <c r="I43"/>
      <c r="J43"/>
      <c r="K43"/>
      <c r="L43"/>
      <c r="M43"/>
      <c r="N43" s="33"/>
    </row>
    <row r="44" spans="1:14" s="8" customFormat="1" ht="10.5" customHeight="1" x14ac:dyDescent="0.2">
      <c r="I44"/>
      <c r="J44"/>
      <c r="K44"/>
      <c r="L44"/>
      <c r="M44"/>
      <c r="N44" s="33"/>
    </row>
    <row r="45" spans="1:14" s="8" customFormat="1" ht="10.5" customHeight="1" x14ac:dyDescent="0.2">
      <c r="I45"/>
      <c r="J45"/>
      <c r="K45"/>
      <c r="L45"/>
      <c r="M45"/>
      <c r="N45" s="33"/>
    </row>
    <row r="46" spans="1:14" s="8" customFormat="1" ht="10.5" customHeight="1" x14ac:dyDescent="0.2">
      <c r="I46"/>
      <c r="J46"/>
      <c r="K46"/>
      <c r="L46"/>
      <c r="M46"/>
      <c r="N46" s="33"/>
    </row>
    <row r="47" spans="1:14" s="8" customFormat="1" ht="10.5" customHeight="1" x14ac:dyDescent="0.2">
      <c r="I47"/>
      <c r="J47"/>
      <c r="K47"/>
      <c r="L47"/>
      <c r="M47"/>
      <c r="N47" s="33"/>
    </row>
    <row r="48" spans="1:14" s="8" customFormat="1" ht="10.5" customHeight="1" x14ac:dyDescent="0.2">
      <c r="I48"/>
      <c r="J48"/>
      <c r="K48"/>
      <c r="L48"/>
      <c r="M48"/>
      <c r="N48" s="33"/>
    </row>
    <row r="49" spans="1:14" s="8" customFormat="1" ht="10.5" customHeight="1" x14ac:dyDescent="0.2">
      <c r="I49"/>
      <c r="J49"/>
      <c r="K49"/>
      <c r="L49"/>
      <c r="M49"/>
      <c r="N49" s="33"/>
    </row>
    <row r="50" spans="1:14" s="8" customFormat="1" ht="10.5" customHeight="1" x14ac:dyDescent="0.2">
      <c r="I50"/>
      <c r="J50"/>
      <c r="K50"/>
      <c r="L50"/>
      <c r="M50"/>
      <c r="N50" s="33"/>
    </row>
    <row r="51" spans="1:14" s="8" customFormat="1" ht="10.5" customHeight="1" x14ac:dyDescent="0.2">
      <c r="I51"/>
      <c r="J51"/>
      <c r="K51"/>
      <c r="L51"/>
      <c r="M51"/>
      <c r="N51" s="33"/>
    </row>
    <row r="52" spans="1:14" s="8" customFormat="1" ht="10.5" customHeight="1" x14ac:dyDescent="0.2">
      <c r="I52"/>
      <c r="J52"/>
      <c r="K52"/>
      <c r="L52"/>
      <c r="M52"/>
      <c r="N52" s="33"/>
    </row>
    <row r="53" spans="1:14" s="8" customFormat="1" ht="10.5" customHeight="1" x14ac:dyDescent="0.2">
      <c r="I53"/>
      <c r="J53"/>
      <c r="K53"/>
      <c r="L53"/>
      <c r="M53"/>
      <c r="N53" s="33"/>
    </row>
    <row r="54" spans="1:14" s="8" customFormat="1" ht="10.5" customHeight="1" x14ac:dyDescent="0.2">
      <c r="I54"/>
      <c r="J54"/>
      <c r="K54"/>
      <c r="L54"/>
      <c r="M54"/>
      <c r="N54" s="33"/>
    </row>
    <row r="55" spans="1:14" s="8" customFormat="1" ht="10.5" customHeight="1" x14ac:dyDescent="0.2">
      <c r="I55"/>
      <c r="J55"/>
      <c r="K55"/>
      <c r="L55"/>
      <c r="M55"/>
      <c r="N55" s="33"/>
    </row>
    <row r="56" spans="1:14" s="8" customFormat="1" ht="10.5" customHeight="1" x14ac:dyDescent="0.2">
      <c r="I56"/>
      <c r="J56"/>
      <c r="K56"/>
      <c r="L56"/>
      <c r="M56"/>
      <c r="N56" s="33"/>
    </row>
    <row r="57" spans="1:14" s="8" customFormat="1" ht="10.5" customHeight="1" x14ac:dyDescent="0.2">
      <c r="I57"/>
      <c r="J57"/>
      <c r="K57"/>
      <c r="L57"/>
      <c r="M57"/>
      <c r="N57" s="33"/>
    </row>
    <row r="58" spans="1:14" s="8" customFormat="1" ht="10.5" customHeight="1" x14ac:dyDescent="0.2">
      <c r="I58"/>
      <c r="J58"/>
      <c r="K58"/>
      <c r="L58"/>
      <c r="M58"/>
      <c r="N58" s="33"/>
    </row>
    <row r="59" spans="1:14" s="8" customFormat="1" ht="15" x14ac:dyDescent="0.2">
      <c r="A59" s="13" t="s">
        <v>32</v>
      </c>
      <c r="B59"/>
      <c r="C59"/>
      <c r="D59"/>
      <c r="E59"/>
      <c r="F59"/>
      <c r="G59"/>
      <c r="H59" s="9"/>
      <c r="I59"/>
      <c r="J59"/>
      <c r="K59" s="32"/>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2" t="s">
        <v>128</v>
      </c>
      <c r="B61" s="172"/>
      <c r="C61" s="172"/>
      <c r="D61" s="172"/>
      <c r="E61" s="172"/>
      <c r="F61" s="172"/>
      <c r="G61" s="172"/>
      <c r="H61" s="172"/>
      <c r="I61" s="172"/>
      <c r="J61" s="172"/>
      <c r="K61" s="172"/>
      <c r="L61" s="172"/>
      <c r="M61" s="172"/>
      <c r="N61" s="47" t="s">
        <v>38</v>
      </c>
    </row>
    <row r="62" spans="1:14" s="8" customFormat="1" ht="7.5" customHeight="1" x14ac:dyDescent="0.2">
      <c r="A62" s="14"/>
      <c r="B62" s="14"/>
      <c r="C62" s="14"/>
      <c r="D62" s="14"/>
      <c r="E62" s="14"/>
      <c r="F62" s="14"/>
      <c r="G62" s="15"/>
      <c r="H62" s="16"/>
      <c r="I62" s="16"/>
      <c r="J62" s="31"/>
      <c r="K62" s="31"/>
      <c r="L62" s="31"/>
      <c r="M62" s="31"/>
      <c r="N62" s="31"/>
    </row>
    <row r="63" spans="1:14" s="8" customFormat="1" ht="81" customHeight="1" x14ac:dyDescent="0.2">
      <c r="A63" s="170" t="s">
        <v>129</v>
      </c>
      <c r="B63" s="170"/>
      <c r="C63" s="170"/>
      <c r="D63" s="170"/>
      <c r="E63" s="170"/>
      <c r="F63" s="170"/>
      <c r="G63" s="170"/>
      <c r="H63" s="170"/>
      <c r="I63" s="170"/>
      <c r="J63" s="170"/>
      <c r="K63" s="170"/>
      <c r="L63" s="170"/>
      <c r="M63" s="170"/>
      <c r="N63" s="170"/>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70" t="s">
        <v>109</v>
      </c>
      <c r="B66" s="170"/>
      <c r="C66" s="170"/>
      <c r="D66" s="170"/>
      <c r="E66" s="170"/>
      <c r="F66" s="170"/>
      <c r="G66" s="170"/>
      <c r="H66" s="170"/>
      <c r="I66" s="170"/>
      <c r="J66" s="170"/>
      <c r="K66" s="170"/>
      <c r="L66" s="170"/>
      <c r="M66" s="170"/>
      <c r="N66" s="170"/>
    </row>
    <row r="67" spans="1:14" ht="6" customHeight="1" x14ac:dyDescent="0.2">
      <c r="A67" s="17"/>
      <c r="B67" s="17"/>
      <c r="C67" s="17"/>
      <c r="D67" s="17"/>
      <c r="E67" s="17"/>
      <c r="F67" s="17"/>
      <c r="G67" s="17"/>
      <c r="H67" s="17"/>
      <c r="I67" s="17"/>
      <c r="J67" s="17"/>
      <c r="K67" s="17"/>
      <c r="L67" s="17"/>
      <c r="M67" s="17"/>
      <c r="N67" s="17"/>
    </row>
    <row r="68" spans="1:14" ht="14.25" x14ac:dyDescent="0.2">
      <c r="C68" s="154" t="s">
        <v>54</v>
      </c>
      <c r="D68" s="155"/>
      <c r="E68" s="156"/>
      <c r="F68" s="68">
        <f>+C28</f>
        <v>2.875</v>
      </c>
      <c r="H68" s="157" t="s">
        <v>26</v>
      </c>
      <c r="I68" s="157"/>
      <c r="J68" s="69" t="s">
        <v>55</v>
      </c>
      <c r="K68" s="154" t="s">
        <v>27</v>
      </c>
      <c r="L68" s="156"/>
      <c r="M68" s="69" t="s">
        <v>28</v>
      </c>
      <c r="N68" s="17"/>
    </row>
    <row r="69" spans="1:14" ht="6" customHeight="1" x14ac:dyDescent="0.2">
      <c r="A69" s="17"/>
      <c r="B69" s="17"/>
      <c r="C69" s="17"/>
      <c r="D69" s="17"/>
      <c r="E69" s="17"/>
      <c r="G69" s="17"/>
      <c r="J69" s="17"/>
      <c r="K69" s="17"/>
      <c r="L69" s="17"/>
      <c r="M69" s="17"/>
      <c r="N69" s="17"/>
    </row>
    <row r="70" spans="1:14" ht="14.25" x14ac:dyDescent="0.2">
      <c r="C70" s="154" t="s">
        <v>35</v>
      </c>
      <c r="D70" s="155"/>
      <c r="E70" s="156"/>
      <c r="F70" s="68">
        <f>+K28</f>
        <v>0.29567514551713359</v>
      </c>
      <c r="H70" s="157" t="s">
        <v>26</v>
      </c>
      <c r="I70" s="157"/>
      <c r="J70" s="69" t="s">
        <v>46</v>
      </c>
      <c r="K70" s="154" t="s">
        <v>27</v>
      </c>
      <c r="L70" s="156"/>
      <c r="M70" s="69"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70" t="s">
        <v>84</v>
      </c>
      <c r="B72" s="170"/>
      <c r="C72" s="170"/>
      <c r="D72" s="170"/>
      <c r="E72" s="170"/>
      <c r="F72" s="170"/>
      <c r="G72" s="170"/>
      <c r="H72" s="170"/>
      <c r="I72" s="170"/>
      <c r="J72" s="170"/>
      <c r="K72" s="170"/>
      <c r="L72" s="170"/>
      <c r="M72" s="170"/>
      <c r="N72" s="170"/>
    </row>
    <row r="73" spans="1:14" ht="6" customHeight="1" x14ac:dyDescent="0.2">
      <c r="A73" s="17"/>
      <c r="B73" s="17"/>
      <c r="C73" s="17"/>
      <c r="D73" s="17"/>
      <c r="E73" s="17"/>
      <c r="F73" s="17"/>
      <c r="G73" s="17"/>
      <c r="H73" s="17"/>
      <c r="I73" s="17"/>
      <c r="J73" s="17"/>
      <c r="K73" s="17"/>
      <c r="L73" s="17"/>
      <c r="M73" s="17"/>
      <c r="N73" s="17"/>
    </row>
    <row r="74" spans="1:14" ht="14.25" x14ac:dyDescent="0.2">
      <c r="C74" s="154" t="s">
        <v>54</v>
      </c>
      <c r="D74" s="155"/>
      <c r="E74" s="156"/>
      <c r="F74" s="68">
        <f>+F23</f>
        <v>0.69361084220716362</v>
      </c>
      <c r="H74" s="157" t="s">
        <v>26</v>
      </c>
      <c r="I74" s="157"/>
      <c r="J74" s="69" t="s">
        <v>82</v>
      </c>
      <c r="K74" s="154" t="s">
        <v>27</v>
      </c>
      <c r="L74" s="156"/>
      <c r="M74" s="69" t="s">
        <v>82</v>
      </c>
      <c r="N74" s="17"/>
    </row>
    <row r="75" spans="1:14" ht="14.25" x14ac:dyDescent="0.2">
      <c r="A75" s="97" t="s">
        <v>50</v>
      </c>
      <c r="B75" s="70"/>
      <c r="C75" s="17"/>
      <c r="D75" s="17"/>
      <c r="E75" s="17"/>
      <c r="G75" s="17"/>
      <c r="H75" s="17"/>
      <c r="I75" s="17"/>
      <c r="J75" s="17"/>
      <c r="K75" s="17"/>
      <c r="M75" s="17"/>
      <c r="N75" s="17"/>
    </row>
    <row r="76" spans="1:14" ht="14.25" x14ac:dyDescent="0.2">
      <c r="C76" s="154" t="s">
        <v>35</v>
      </c>
      <c r="D76" s="155"/>
      <c r="E76" s="156"/>
      <c r="F76" s="68">
        <f>+N28</f>
        <v>8.2619872317112861E-2</v>
      </c>
      <c r="H76" s="157" t="s">
        <v>26</v>
      </c>
      <c r="I76" s="157"/>
      <c r="J76" s="69" t="s">
        <v>82</v>
      </c>
      <c r="K76" s="154" t="s">
        <v>27</v>
      </c>
      <c r="L76" s="156"/>
      <c r="M76" s="69" t="s">
        <v>82</v>
      </c>
      <c r="N76" s="17"/>
    </row>
    <row r="77" spans="1:14" ht="14.25" x14ac:dyDescent="0.2">
      <c r="C77" s="94"/>
      <c r="D77" s="94"/>
      <c r="E77" s="94"/>
      <c r="F77" s="94"/>
      <c r="H77" s="94"/>
      <c r="I77" s="94"/>
      <c r="J77" s="94"/>
      <c r="K77" s="94"/>
      <c r="L77" s="94"/>
      <c r="M77" s="94"/>
      <c r="N77" s="17"/>
    </row>
    <row r="78" spans="1:14" s="8" customFormat="1" ht="13.5" thickBot="1" x14ac:dyDescent="0.25">
      <c r="A78" s="7" t="s">
        <v>81</v>
      </c>
      <c r="B78"/>
      <c r="C78"/>
      <c r="D78"/>
      <c r="E78"/>
      <c r="F78"/>
      <c r="I78"/>
      <c r="J78"/>
      <c r="K78"/>
      <c r="L78"/>
      <c r="M78"/>
      <c r="N78" s="33"/>
    </row>
    <row r="79" spans="1:14" s="8" customFormat="1" ht="10.5" customHeight="1" thickBot="1" x14ac:dyDescent="0.25">
      <c r="A79" s="36" t="s">
        <v>26</v>
      </c>
      <c r="B79" s="158" t="s">
        <v>33</v>
      </c>
      <c r="C79" s="159"/>
      <c r="D79" s="158" t="s">
        <v>27</v>
      </c>
      <c r="E79" s="160"/>
      <c r="F79" s="161"/>
      <c r="I79"/>
      <c r="J79"/>
      <c r="K79"/>
      <c r="L79"/>
      <c r="M79"/>
      <c r="N79" s="33"/>
    </row>
    <row r="80" spans="1:14" s="8" customFormat="1" ht="10.5" customHeight="1" x14ac:dyDescent="0.2">
      <c r="A80" s="38" t="s">
        <v>55</v>
      </c>
      <c r="B80" s="162">
        <v>1</v>
      </c>
      <c r="C80" s="163"/>
      <c r="D80" s="37" t="s">
        <v>28</v>
      </c>
      <c r="E80" s="164" t="s">
        <v>29</v>
      </c>
      <c r="F80" s="165"/>
      <c r="I80"/>
      <c r="J80"/>
      <c r="K80"/>
      <c r="L80"/>
      <c r="M80"/>
      <c r="N80" s="33"/>
    </row>
    <row r="81" spans="1:14" s="8" customFormat="1" ht="10.5" customHeight="1" x14ac:dyDescent="0.2">
      <c r="A81" s="38" t="s">
        <v>47</v>
      </c>
      <c r="B81" s="144" t="s">
        <v>45</v>
      </c>
      <c r="C81" s="145"/>
      <c r="D81" s="39" t="s">
        <v>28</v>
      </c>
      <c r="E81" s="166"/>
      <c r="F81" s="167"/>
      <c r="I81"/>
      <c r="J81"/>
      <c r="K81"/>
      <c r="L81"/>
      <c r="M81"/>
      <c r="N81" s="33"/>
    </row>
    <row r="82" spans="1:14" s="8" customFormat="1" ht="10.5" customHeight="1" x14ac:dyDescent="0.2">
      <c r="A82" s="38" t="s">
        <v>30</v>
      </c>
      <c r="B82" s="144" t="s">
        <v>43</v>
      </c>
      <c r="C82" s="145"/>
      <c r="D82" s="39" t="s">
        <v>28</v>
      </c>
      <c r="E82" s="168"/>
      <c r="F82" s="169"/>
      <c r="I82"/>
      <c r="J82"/>
      <c r="K82"/>
      <c r="L82"/>
      <c r="M82"/>
      <c r="N82" s="33"/>
    </row>
    <row r="83" spans="1:14" s="8" customFormat="1" ht="10.5" customHeight="1" x14ac:dyDescent="0.2">
      <c r="A83" s="38" t="s">
        <v>56</v>
      </c>
      <c r="B83" s="144" t="s">
        <v>44</v>
      </c>
      <c r="C83" s="145"/>
      <c r="D83" s="39" t="s">
        <v>31</v>
      </c>
      <c r="E83" s="146" t="s">
        <v>51</v>
      </c>
      <c r="F83" s="147"/>
      <c r="I83"/>
      <c r="J83"/>
      <c r="K83"/>
      <c r="L83"/>
      <c r="M83"/>
      <c r="N83" s="33"/>
    </row>
    <row r="84" spans="1:14" s="8" customFormat="1" ht="10.5" customHeight="1" thickBot="1" x14ac:dyDescent="0.25">
      <c r="A84" s="40" t="s">
        <v>46</v>
      </c>
      <c r="B84" s="150" t="s">
        <v>42</v>
      </c>
      <c r="C84" s="151"/>
      <c r="D84" s="41" t="s">
        <v>31</v>
      </c>
      <c r="E84" s="148"/>
      <c r="F84" s="149"/>
      <c r="I84"/>
      <c r="J84"/>
      <c r="K84"/>
      <c r="L84"/>
      <c r="M84"/>
      <c r="N84" s="33"/>
    </row>
    <row r="85" spans="1:14" s="8" customFormat="1" ht="10.5" customHeight="1" x14ac:dyDescent="0.2">
      <c r="A85" s="93"/>
      <c r="B85" s="93"/>
      <c r="C85" s="93"/>
      <c r="D85" s="93"/>
      <c r="E85" s="93"/>
      <c r="F85" s="93"/>
      <c r="I85"/>
      <c r="J85"/>
      <c r="K85"/>
      <c r="L85"/>
      <c r="M85"/>
      <c r="N85" s="33"/>
    </row>
    <row r="86" spans="1:14" ht="15" x14ac:dyDescent="0.25">
      <c r="A86" s="102"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52.25" customHeight="1" x14ac:dyDescent="0.2">
      <c r="A88" s="152" t="s">
        <v>111</v>
      </c>
      <c r="B88" s="152"/>
      <c r="C88" s="152"/>
      <c r="D88" s="152"/>
      <c r="E88" s="152"/>
      <c r="F88" s="152"/>
      <c r="G88" s="152"/>
      <c r="H88" s="152"/>
      <c r="I88" s="152"/>
      <c r="J88" s="152"/>
      <c r="K88" s="152"/>
      <c r="L88" s="152"/>
      <c r="M88" s="152"/>
      <c r="N88" s="152"/>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43" t="s">
        <v>36</v>
      </c>
      <c r="B92" s="143"/>
      <c r="C92" s="143"/>
      <c r="D92" s="143"/>
      <c r="E92" s="143"/>
      <c r="F92" s="143"/>
      <c r="G92" s="143"/>
      <c r="H92" s="143"/>
      <c r="I92" s="143"/>
      <c r="J92" s="143"/>
      <c r="K92" s="143"/>
      <c r="L92" s="143"/>
      <c r="M92" s="143"/>
      <c r="N92" s="143"/>
    </row>
    <row r="93" spans="1:14" ht="12.75" customHeight="1" x14ac:dyDescent="0.2">
      <c r="A93" s="153" t="s">
        <v>85</v>
      </c>
      <c r="B93" s="153"/>
      <c r="C93" s="153"/>
      <c r="D93" s="153"/>
      <c r="E93" s="153"/>
      <c r="F93" s="153"/>
      <c r="G93" s="153"/>
      <c r="H93" s="153"/>
      <c r="I93" s="153"/>
      <c r="J93" s="153"/>
      <c r="K93" s="153"/>
      <c r="L93" s="153"/>
      <c r="M93" s="153"/>
      <c r="N93" s="153"/>
    </row>
    <row r="94" spans="1:14" ht="5.25" customHeight="1" x14ac:dyDescent="0.2">
      <c r="A94" s="15"/>
      <c r="B94" s="15"/>
      <c r="C94" s="15"/>
      <c r="D94" s="15"/>
      <c r="E94" s="15"/>
      <c r="F94" s="15"/>
      <c r="G94" s="15"/>
      <c r="H94" s="15"/>
      <c r="I94" s="15"/>
      <c r="J94" s="15"/>
      <c r="K94" s="15"/>
      <c r="L94" s="15"/>
      <c r="M94" s="15"/>
      <c r="N94" s="15"/>
    </row>
    <row r="95" spans="1:14" ht="18" customHeight="1" x14ac:dyDescent="0.2">
      <c r="A95" s="143" t="s">
        <v>62</v>
      </c>
      <c r="B95" s="143"/>
      <c r="C95" s="143"/>
      <c r="D95" s="143"/>
      <c r="E95" s="143"/>
      <c r="F95" s="143"/>
      <c r="G95" s="143"/>
      <c r="H95" s="143"/>
      <c r="I95" s="143"/>
      <c r="J95" s="143"/>
      <c r="K95" s="143"/>
      <c r="L95" s="143"/>
      <c r="M95" s="143"/>
      <c r="N95" s="143"/>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03" t="s">
        <v>16</v>
      </c>
      <c r="N102" s="20"/>
    </row>
    <row r="103" spans="1:14" ht="14.25" x14ac:dyDescent="0.2">
      <c r="A103" s="9" t="s">
        <v>64</v>
      </c>
      <c r="G103" s="15"/>
      <c r="H103" s="15"/>
      <c r="I103" s="15"/>
      <c r="J103" s="15"/>
      <c r="K103" s="15"/>
      <c r="L103" s="15"/>
      <c r="M103" s="22" t="s">
        <v>17</v>
      </c>
      <c r="N103" s="104">
        <v>45849</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B79:C79"/>
    <mergeCell ref="D79:F79"/>
    <mergeCell ref="A95:N95"/>
    <mergeCell ref="B83:C83"/>
    <mergeCell ref="E83:F84"/>
    <mergeCell ref="B84:C84"/>
    <mergeCell ref="A88:N88"/>
    <mergeCell ref="A92:N92"/>
    <mergeCell ref="A93:N93"/>
    <mergeCell ref="B80:C80"/>
    <mergeCell ref="E80:F82"/>
    <mergeCell ref="B81:C81"/>
    <mergeCell ref="B82:C82"/>
    <mergeCell ref="C70:E70"/>
    <mergeCell ref="C76:E76"/>
    <mergeCell ref="H70:I70"/>
    <mergeCell ref="K70:L70"/>
    <mergeCell ref="A72:N72"/>
    <mergeCell ref="C74:E74"/>
    <mergeCell ref="H74:I74"/>
    <mergeCell ref="K74:L74"/>
    <mergeCell ref="H76:I76"/>
    <mergeCell ref="K76:L76"/>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A13:N13"/>
    <mergeCell ref="J6:M6"/>
    <mergeCell ref="N6:N7"/>
    <mergeCell ref="H8:I8"/>
    <mergeCell ref="H9:I9"/>
    <mergeCell ref="H10:I10"/>
  </mergeCells>
  <hyperlinks>
    <hyperlink ref="A93:N93" r:id="rId1" display="2. Ver Plan Anual de Adquisiciones 2022 en https://www.minenergia.gov.co/es/ministerio/gesti%C3%B3n/contrataci%C3%B3n/ (clic aquí), donde encontrará los reportes de contratos mes a mes." xr:uid="{AA81CDCE-8513-469A-BDC6-F4E2624CC82D}"/>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D09C-E4EF-4A68-AB5E-38F24BB584D2}">
  <sheetPr>
    <pageSetUpPr fitToPage="1"/>
  </sheetPr>
  <dimension ref="A1:N105"/>
  <sheetViews>
    <sheetView showGridLines="0" zoomScaleNormal="100" zoomScaleSheetLayoutView="85" workbookViewId="0">
      <pane ySplit="5" topLeftCell="A6" activePane="bottomLeft" state="frozen"/>
      <selection activeCell="J8" sqref="J8"/>
      <selection pane="bottomLeft" activeCell="A6" sqref="A6"/>
    </sheetView>
  </sheetViews>
  <sheetFormatPr baseColWidth="10" defaultRowHeight="12.75" x14ac:dyDescent="0.2"/>
  <cols>
    <col min="1" max="1" width="15.42578125" customWidth="1"/>
    <col min="2" max="2" width="12.28515625" customWidth="1"/>
    <col min="3" max="4" width="11.85546875" customWidth="1"/>
    <col min="5" max="5" width="13.140625"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125</v>
      </c>
      <c r="M2" s="2" t="s">
        <v>1</v>
      </c>
      <c r="N2" s="48">
        <v>45747</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87" t="s">
        <v>4</v>
      </c>
      <c r="K6" s="187"/>
      <c r="L6" s="187"/>
      <c r="M6" s="187"/>
      <c r="N6" s="188" t="s">
        <v>80</v>
      </c>
    </row>
    <row r="7" spans="1:14" x14ac:dyDescent="0.2">
      <c r="H7" s="7"/>
      <c r="I7" s="7"/>
      <c r="J7" s="56" t="s">
        <v>5</v>
      </c>
      <c r="K7" s="5" t="s">
        <v>6</v>
      </c>
      <c r="L7" s="5" t="s">
        <v>7</v>
      </c>
      <c r="M7" s="5" t="s">
        <v>8</v>
      </c>
      <c r="N7" s="189"/>
    </row>
    <row r="8" spans="1:14" x14ac:dyDescent="0.2">
      <c r="A8" s="6" t="s">
        <v>3</v>
      </c>
      <c r="B8" s="57">
        <v>2025</v>
      </c>
      <c r="D8" s="11" t="s">
        <v>124</v>
      </c>
      <c r="E8" s="74">
        <f>+N8</f>
        <v>1921434067705.5098</v>
      </c>
      <c r="F8" s="75"/>
      <c r="G8" s="6"/>
      <c r="H8" s="190" t="s">
        <v>59</v>
      </c>
      <c r="I8" s="190"/>
      <c r="J8" s="90">
        <v>1182707930885.7397</v>
      </c>
      <c r="K8" s="30">
        <v>188428184575.32999</v>
      </c>
      <c r="L8" s="30">
        <v>549584227803.71997</v>
      </c>
      <c r="M8" s="30">
        <v>713724440.72000003</v>
      </c>
      <c r="N8" s="30">
        <f>SUM(J8:M8)</f>
        <v>1921434067705.5098</v>
      </c>
    </row>
    <row r="9" spans="1:14" x14ac:dyDescent="0.2">
      <c r="A9" s="6"/>
      <c r="B9" s="6"/>
      <c r="F9" s="2"/>
      <c r="G9" s="6"/>
      <c r="H9" s="190" t="s">
        <v>60</v>
      </c>
      <c r="I9" s="190"/>
      <c r="J9" s="90">
        <f>+K19</f>
        <v>102857264597.58</v>
      </c>
      <c r="K9" s="30">
        <f>+K20</f>
        <v>0</v>
      </c>
      <c r="L9" s="30">
        <f>+K21</f>
        <v>0</v>
      </c>
      <c r="M9" s="30">
        <f>+K22</f>
        <v>0</v>
      </c>
      <c r="N9" s="30">
        <f>SUM(J9:M9)</f>
        <v>102857264597.58</v>
      </c>
    </row>
    <row r="10" spans="1:14" x14ac:dyDescent="0.2">
      <c r="A10" s="6"/>
      <c r="B10" s="6"/>
      <c r="E10" s="12"/>
      <c r="F10" s="49"/>
      <c r="G10" s="6"/>
      <c r="H10" s="191" t="s">
        <v>61</v>
      </c>
      <c r="I10" s="191"/>
      <c r="J10" s="95">
        <f>+J9/J8</f>
        <v>8.696759522069776E-2</v>
      </c>
      <c r="K10" s="96">
        <f t="shared" ref="K10:N10" si="0">+K9/K8</f>
        <v>0</v>
      </c>
      <c r="L10" s="96">
        <f t="shared" si="0"/>
        <v>0</v>
      </c>
      <c r="M10" s="96">
        <f t="shared" si="0"/>
        <v>0</v>
      </c>
      <c r="N10" s="96">
        <f t="shared" si="0"/>
        <v>5.3531508744615694E-2</v>
      </c>
    </row>
    <row r="11" spans="1:14" x14ac:dyDescent="0.2">
      <c r="B11" s="7"/>
      <c r="C11" s="7"/>
      <c r="D11" s="7"/>
      <c r="E11" s="7"/>
      <c r="F11" s="7"/>
      <c r="G11" s="7"/>
      <c r="H11" s="7"/>
      <c r="I11" s="7"/>
      <c r="J11" s="34"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70" t="s">
        <v>21</v>
      </c>
      <c r="B13" s="170"/>
      <c r="C13" s="170"/>
      <c r="D13" s="170"/>
      <c r="E13" s="170"/>
      <c r="F13" s="170"/>
      <c r="G13" s="170"/>
      <c r="H13" s="170"/>
      <c r="I13" s="170"/>
      <c r="J13" s="170"/>
      <c r="K13" s="170"/>
      <c r="L13" s="170"/>
      <c r="M13" s="170"/>
      <c r="N13" s="170"/>
    </row>
    <row r="14" spans="1:14" ht="6" customHeight="1" x14ac:dyDescent="0.2">
      <c r="A14" s="17"/>
      <c r="B14" s="17"/>
      <c r="C14" s="17"/>
      <c r="D14" s="17"/>
      <c r="E14" s="17"/>
      <c r="F14" s="17"/>
      <c r="G14" s="17"/>
      <c r="H14" s="17"/>
      <c r="I14" s="17"/>
      <c r="J14" s="17"/>
      <c r="K14" s="17"/>
      <c r="L14" s="17"/>
      <c r="M14" s="17"/>
      <c r="N14" s="17"/>
    </row>
    <row r="15" spans="1:14" ht="13.5" thickBot="1" x14ac:dyDescent="0.25">
      <c r="B15" s="46" t="s">
        <v>12</v>
      </c>
      <c r="J15" s="46" t="s">
        <v>12</v>
      </c>
      <c r="N15" s="35"/>
    </row>
    <row r="16" spans="1:14" ht="13.5" thickBot="1" x14ac:dyDescent="0.25">
      <c r="B16" s="46"/>
      <c r="C16" s="173" t="s">
        <v>24</v>
      </c>
      <c r="D16" s="174"/>
      <c r="E16" s="174"/>
      <c r="F16" s="175"/>
      <c r="J16" s="176" t="s">
        <v>41</v>
      </c>
      <c r="K16" s="177"/>
      <c r="L16" s="177"/>
      <c r="M16" s="178"/>
    </row>
    <row r="17" spans="1:14" s="26" customFormat="1" ht="9" thickBot="1" x14ac:dyDescent="0.2">
      <c r="C17" s="63">
        <v>1</v>
      </c>
      <c r="D17" s="64">
        <v>2</v>
      </c>
      <c r="E17" s="64">
        <v>3</v>
      </c>
      <c r="F17" s="64">
        <v>4</v>
      </c>
      <c r="J17" s="77">
        <v>1</v>
      </c>
      <c r="K17" s="78">
        <v>2</v>
      </c>
      <c r="L17" s="78">
        <v>3</v>
      </c>
      <c r="M17" s="79">
        <v>4</v>
      </c>
    </row>
    <row r="18" spans="1:14" ht="39" thickBot="1" x14ac:dyDescent="0.25">
      <c r="B18" s="84" t="s">
        <v>9</v>
      </c>
      <c r="C18" s="85" t="s">
        <v>18</v>
      </c>
      <c r="D18" s="61" t="s">
        <v>11</v>
      </c>
      <c r="E18" s="61" t="s">
        <v>23</v>
      </c>
      <c r="F18" s="86" t="s">
        <v>10</v>
      </c>
      <c r="I18" s="84" t="s">
        <v>9</v>
      </c>
      <c r="J18" s="85" t="s">
        <v>37</v>
      </c>
      <c r="K18" s="61" t="s">
        <v>19</v>
      </c>
      <c r="L18" s="61" t="s">
        <v>23</v>
      </c>
      <c r="M18" s="86" t="s">
        <v>10</v>
      </c>
    </row>
    <row r="19" spans="1:14" ht="27" customHeight="1" x14ac:dyDescent="0.2">
      <c r="B19" s="91" t="s">
        <v>5</v>
      </c>
      <c r="C19" s="98">
        <v>1822</v>
      </c>
      <c r="D19" s="105">
        <v>949</v>
      </c>
      <c r="E19" s="87">
        <f>+D19/C19</f>
        <v>0.5208562019758507</v>
      </c>
      <c r="F19" s="83">
        <f>+D19/$C$23</f>
        <v>0.45934172313649563</v>
      </c>
      <c r="I19" s="92" t="s">
        <v>5</v>
      </c>
      <c r="J19" s="136">
        <v>1182707930885.7397</v>
      </c>
      <c r="K19" s="137">
        <v>102857264597.58</v>
      </c>
      <c r="L19" s="82">
        <f>+K19/J19</f>
        <v>8.696759522069776E-2</v>
      </c>
      <c r="M19" s="83">
        <f>+K19/J23</f>
        <v>5.3531508744615694E-2</v>
      </c>
    </row>
    <row r="20" spans="1:14" ht="27" customHeight="1" x14ac:dyDescent="0.2">
      <c r="B20" s="10" t="s">
        <v>6</v>
      </c>
      <c r="C20" s="99">
        <v>168</v>
      </c>
      <c r="D20" s="106"/>
      <c r="E20" s="52">
        <f>+D20/C20</f>
        <v>0</v>
      </c>
      <c r="F20" s="53">
        <f>+(D20+D19)/C23</f>
        <v>0.45934172313649563</v>
      </c>
      <c r="I20" s="10" t="s">
        <v>6</v>
      </c>
      <c r="J20" s="136">
        <v>188428184575.32999</v>
      </c>
      <c r="K20" s="27"/>
      <c r="L20" s="54">
        <f t="shared" ref="L20:L22" si="1">+K20/J20</f>
        <v>0</v>
      </c>
      <c r="M20" s="53">
        <f>+(K20+K19)/J23</f>
        <v>5.3531508744615694E-2</v>
      </c>
    </row>
    <row r="21" spans="1:14" s="8" customFormat="1" ht="27" customHeight="1" x14ac:dyDescent="0.2">
      <c r="B21" s="10" t="s">
        <v>7</v>
      </c>
      <c r="C21" s="99">
        <v>73</v>
      </c>
      <c r="D21" s="23"/>
      <c r="E21" s="54">
        <f t="shared" ref="E21:E22" si="2">+D21/C21</f>
        <v>0</v>
      </c>
      <c r="F21" s="53">
        <f>+(D21+D20+D19)/C23</f>
        <v>0.45934172313649563</v>
      </c>
      <c r="G21"/>
      <c r="I21" s="10" t="s">
        <v>7</v>
      </c>
      <c r="J21" s="136">
        <v>549584227803.71997</v>
      </c>
      <c r="K21" s="28"/>
      <c r="L21" s="54">
        <f t="shared" si="1"/>
        <v>0</v>
      </c>
      <c r="M21" s="53">
        <f>+(K21+K20+K19)/J23</f>
        <v>5.3531508744615694E-2</v>
      </c>
    </row>
    <row r="22" spans="1:14" s="8" customFormat="1" ht="27" customHeight="1" thickBot="1" x14ac:dyDescent="0.25">
      <c r="B22" s="88" t="s">
        <v>8</v>
      </c>
      <c r="C22" s="100">
        <v>3</v>
      </c>
      <c r="D22" s="25"/>
      <c r="E22" s="55">
        <f t="shared" si="2"/>
        <v>0</v>
      </c>
      <c r="F22" s="53">
        <f>+(D22+D21+D20+D19)/C23</f>
        <v>0.45934172313649563</v>
      </c>
      <c r="G22"/>
      <c r="I22" s="10" t="s">
        <v>8</v>
      </c>
      <c r="J22" s="136">
        <v>713724440.72000003</v>
      </c>
      <c r="K22" s="29"/>
      <c r="L22" s="55">
        <f t="shared" si="1"/>
        <v>0</v>
      </c>
      <c r="M22" s="76">
        <f>+(K22+K21+K20+K19)/J23</f>
        <v>5.3531508744615694E-2</v>
      </c>
    </row>
    <row r="23" spans="1:14" s="8" customFormat="1" ht="28.5" customHeight="1" thickBot="1" x14ac:dyDescent="0.25">
      <c r="B23" s="58" t="s">
        <v>22</v>
      </c>
      <c r="C23" s="59">
        <f>SUM(C19:C22)</f>
        <v>2066</v>
      </c>
      <c r="D23" s="60">
        <f>SUM(D19:D22)</f>
        <v>949</v>
      </c>
      <c r="E23" s="61" t="s">
        <v>23</v>
      </c>
      <c r="F23" s="62">
        <f>+D23/C23</f>
        <v>0.45934172313649563</v>
      </c>
      <c r="G23"/>
      <c r="I23" s="58" t="s">
        <v>22</v>
      </c>
      <c r="J23" s="65">
        <f>SUM(J19:J22)</f>
        <v>1921434067705.5098</v>
      </c>
      <c r="K23" s="66">
        <f>SUM(K19:K22)</f>
        <v>102857264597.58</v>
      </c>
      <c r="L23" s="61" t="s">
        <v>23</v>
      </c>
      <c r="M23" s="62">
        <f>+K23/J23</f>
        <v>5.3531508744615694E-2</v>
      </c>
    </row>
    <row r="24" spans="1:14" s="8" customFormat="1" ht="12.75" customHeight="1" x14ac:dyDescent="0.2">
      <c r="A24" s="179" t="s">
        <v>40</v>
      </c>
      <c r="B24" s="179"/>
      <c r="C24" s="179"/>
      <c r="D24" s="181" t="s">
        <v>11</v>
      </c>
      <c r="E24" s="181"/>
      <c r="F24" s="42"/>
      <c r="G24"/>
      <c r="H24" s="182" t="s">
        <v>39</v>
      </c>
      <c r="I24" s="182"/>
      <c r="J24" s="183"/>
      <c r="K24" s="184" t="s">
        <v>78</v>
      </c>
      <c r="L24" s="184"/>
      <c r="M24" s="184"/>
      <c r="N24" s="44"/>
    </row>
    <row r="25" spans="1:14" s="8" customFormat="1" ht="12.75" customHeight="1" x14ac:dyDescent="0.2">
      <c r="A25" s="180"/>
      <c r="B25" s="180"/>
      <c r="C25" s="180"/>
      <c r="D25" s="185" t="s">
        <v>18</v>
      </c>
      <c r="E25" s="185"/>
      <c r="F25" s="43"/>
      <c r="G25"/>
      <c r="H25" s="182"/>
      <c r="I25" s="182"/>
      <c r="J25" s="182"/>
      <c r="K25" s="186" t="s">
        <v>37</v>
      </c>
      <c r="L25" s="186"/>
      <c r="M25" s="186"/>
      <c r="N25" s="45"/>
    </row>
    <row r="26" spans="1:14" s="8" customFormat="1" x14ac:dyDescent="0.2">
      <c r="A26" s="9"/>
      <c r="B26"/>
      <c r="C26"/>
      <c r="D26"/>
      <c r="E26"/>
      <c r="F26"/>
      <c r="G26"/>
      <c r="H26" s="9"/>
      <c r="I26"/>
      <c r="J26"/>
      <c r="K26"/>
      <c r="L26"/>
      <c r="M26"/>
      <c r="N26"/>
    </row>
    <row r="27" spans="1:14" s="8" customFormat="1" x14ac:dyDescent="0.2">
      <c r="B27" s="171" t="s">
        <v>24</v>
      </c>
      <c r="C27" s="171"/>
      <c r="D27" s="171"/>
      <c r="E27" s="171"/>
      <c r="G27"/>
      <c r="H27" s="9"/>
      <c r="I27"/>
      <c r="J27" s="171" t="s">
        <v>35</v>
      </c>
      <c r="K27" s="171"/>
      <c r="L27" s="171"/>
      <c r="M27" s="171"/>
      <c r="N27"/>
    </row>
    <row r="28" spans="1:14" s="8" customFormat="1" ht="22.5" customHeight="1" x14ac:dyDescent="0.2">
      <c r="A28" s="50" t="s">
        <v>34</v>
      </c>
      <c r="B28" s="51" t="s">
        <v>4</v>
      </c>
      <c r="C28" s="67">
        <f>+E19</f>
        <v>0.5208562019758507</v>
      </c>
      <c r="D28"/>
      <c r="E28" s="51" t="s">
        <v>49</v>
      </c>
      <c r="F28" s="67">
        <f>+F23</f>
        <v>0.45934172313649563</v>
      </c>
      <c r="G28"/>
      <c r="H28" s="9"/>
      <c r="I28" s="89" t="s">
        <v>34</v>
      </c>
      <c r="J28" s="51" t="s">
        <v>4</v>
      </c>
      <c r="K28" s="67">
        <f>+L19</f>
        <v>8.696759522069776E-2</v>
      </c>
      <c r="L28" s="33"/>
      <c r="M28" s="51" t="s">
        <v>49</v>
      </c>
      <c r="N28" s="67">
        <f>+M23</f>
        <v>5.3531508744615694E-2</v>
      </c>
    </row>
    <row r="29" spans="1:14" s="8" customFormat="1" x14ac:dyDescent="0.2">
      <c r="A29" s="9"/>
      <c r="B29"/>
      <c r="C29"/>
      <c r="D29"/>
      <c r="E29"/>
      <c r="F29"/>
      <c r="G29"/>
      <c r="H29" s="9"/>
      <c r="I29"/>
      <c r="J29"/>
      <c r="K29"/>
      <c r="L29"/>
      <c r="M29"/>
      <c r="N29" s="33"/>
    </row>
    <row r="30" spans="1:14" s="8" customFormat="1" ht="12.75" customHeight="1" x14ac:dyDescent="0.2">
      <c r="A30" s="9"/>
      <c r="B30"/>
      <c r="C30"/>
      <c r="D30"/>
      <c r="E30"/>
      <c r="F30"/>
      <c r="G30"/>
      <c r="H30" s="9"/>
      <c r="I30"/>
      <c r="J30"/>
      <c r="K30"/>
      <c r="L30"/>
      <c r="M30"/>
      <c r="N30" s="33"/>
    </row>
    <row r="31" spans="1:14" s="8" customFormat="1" ht="12.75" customHeight="1" x14ac:dyDescent="0.2">
      <c r="A31" s="9"/>
      <c r="B31"/>
      <c r="C31"/>
      <c r="D31"/>
      <c r="E31"/>
      <c r="F31"/>
      <c r="G31"/>
      <c r="H31" s="9"/>
      <c r="I31"/>
      <c r="J31"/>
      <c r="K31"/>
      <c r="L31"/>
      <c r="M31"/>
      <c r="N31" s="33"/>
    </row>
    <row r="32" spans="1:14" s="8" customFormat="1" ht="12.75" customHeight="1" x14ac:dyDescent="0.2">
      <c r="A32" s="9"/>
      <c r="B32"/>
      <c r="C32"/>
      <c r="D32"/>
      <c r="E32"/>
      <c r="F32"/>
      <c r="G32"/>
      <c r="H32" s="9"/>
      <c r="I32"/>
      <c r="J32"/>
      <c r="K32"/>
      <c r="L32"/>
      <c r="M32"/>
      <c r="N32" s="33"/>
    </row>
    <row r="33" spans="1:14" s="8" customFormat="1" ht="12.75" customHeight="1" x14ac:dyDescent="0.2">
      <c r="A33" s="9"/>
      <c r="B33"/>
      <c r="C33"/>
      <c r="D33"/>
      <c r="E33"/>
      <c r="F33"/>
      <c r="G33"/>
      <c r="H33" s="9"/>
      <c r="I33"/>
      <c r="J33"/>
      <c r="K33"/>
      <c r="L33"/>
      <c r="M33"/>
      <c r="N33" s="33"/>
    </row>
    <row r="34" spans="1:14" s="8" customFormat="1" x14ac:dyDescent="0.2">
      <c r="A34" s="9"/>
      <c r="B34"/>
      <c r="C34"/>
      <c r="D34"/>
      <c r="E34"/>
      <c r="F34"/>
      <c r="G34"/>
      <c r="H34" s="9"/>
      <c r="I34"/>
      <c r="J34"/>
      <c r="K34"/>
      <c r="L34"/>
      <c r="M34"/>
      <c r="N34" s="33"/>
    </row>
    <row r="35" spans="1:14" s="8" customFormat="1" ht="10.5" customHeight="1" x14ac:dyDescent="0.2">
      <c r="A35" s="9"/>
      <c r="B35"/>
      <c r="C35"/>
      <c r="D35"/>
      <c r="E35"/>
      <c r="F35"/>
      <c r="G35"/>
      <c r="H35" s="9"/>
      <c r="I35"/>
      <c r="J35"/>
      <c r="K35"/>
      <c r="L35"/>
      <c r="M35"/>
      <c r="N35" s="33"/>
    </row>
    <row r="36" spans="1:14" s="8" customFormat="1" x14ac:dyDescent="0.2">
      <c r="A36" s="9"/>
      <c r="B36"/>
      <c r="C36"/>
      <c r="D36"/>
      <c r="E36"/>
      <c r="F36"/>
      <c r="G36"/>
      <c r="H36" s="9"/>
      <c r="I36"/>
      <c r="J36"/>
      <c r="K36"/>
      <c r="L36"/>
      <c r="M36"/>
      <c r="N36" s="33"/>
    </row>
    <row r="37" spans="1:14" s="8" customFormat="1" ht="10.5" customHeight="1" x14ac:dyDescent="0.2">
      <c r="A37" s="9"/>
      <c r="B37"/>
      <c r="C37"/>
      <c r="D37"/>
      <c r="E37"/>
      <c r="F37"/>
      <c r="G37"/>
      <c r="H37" s="9"/>
      <c r="I37"/>
      <c r="J37"/>
      <c r="K37"/>
      <c r="L37"/>
      <c r="M37"/>
      <c r="N37" s="33"/>
    </row>
    <row r="38" spans="1:14" s="8" customFormat="1" ht="10.5" customHeight="1" x14ac:dyDescent="0.2">
      <c r="A38" s="9"/>
      <c r="B38"/>
      <c r="C38"/>
      <c r="D38"/>
      <c r="E38"/>
      <c r="F38"/>
      <c r="G38"/>
      <c r="H38" s="9"/>
      <c r="I38"/>
      <c r="J38"/>
      <c r="K38"/>
      <c r="L38"/>
      <c r="M38"/>
      <c r="N38" s="33"/>
    </row>
    <row r="39" spans="1:14" s="8" customFormat="1" ht="10.5" customHeight="1" x14ac:dyDescent="0.2">
      <c r="A39" s="9"/>
      <c r="B39"/>
      <c r="C39"/>
      <c r="D39"/>
      <c r="E39"/>
      <c r="F39"/>
      <c r="G39"/>
      <c r="H39" s="9"/>
      <c r="I39"/>
      <c r="J39"/>
      <c r="K39"/>
      <c r="L39"/>
      <c r="M39"/>
      <c r="N39" s="33"/>
    </row>
    <row r="40" spans="1:14" s="8" customFormat="1" ht="10.5" customHeight="1" x14ac:dyDescent="0.2">
      <c r="A40" s="9"/>
      <c r="B40"/>
      <c r="C40"/>
      <c r="D40"/>
      <c r="E40"/>
      <c r="F40"/>
      <c r="G40"/>
      <c r="H40" s="9"/>
      <c r="I40"/>
      <c r="J40"/>
      <c r="K40"/>
      <c r="L40"/>
      <c r="M40"/>
      <c r="N40" s="33"/>
    </row>
    <row r="41" spans="1:14" s="8" customFormat="1" ht="10.5" customHeight="1" x14ac:dyDescent="0.2">
      <c r="I41"/>
      <c r="J41"/>
      <c r="K41"/>
      <c r="L41"/>
      <c r="M41"/>
      <c r="N41" s="33"/>
    </row>
    <row r="42" spans="1:14" s="8" customFormat="1" ht="10.5" customHeight="1" x14ac:dyDescent="0.2">
      <c r="I42"/>
      <c r="J42"/>
      <c r="K42"/>
      <c r="L42"/>
      <c r="M42"/>
      <c r="N42" s="33"/>
    </row>
    <row r="43" spans="1:14" s="8" customFormat="1" ht="10.5" customHeight="1" x14ac:dyDescent="0.2">
      <c r="I43"/>
      <c r="J43"/>
      <c r="K43"/>
      <c r="L43"/>
      <c r="M43"/>
      <c r="N43" s="33"/>
    </row>
    <row r="44" spans="1:14" s="8" customFormat="1" ht="10.5" customHeight="1" x14ac:dyDescent="0.2">
      <c r="I44"/>
      <c r="J44"/>
      <c r="K44"/>
      <c r="L44"/>
      <c r="M44"/>
      <c r="N44" s="33"/>
    </row>
    <row r="45" spans="1:14" s="8" customFormat="1" ht="10.5" customHeight="1" x14ac:dyDescent="0.2">
      <c r="I45"/>
      <c r="J45"/>
      <c r="K45"/>
      <c r="L45"/>
      <c r="M45"/>
      <c r="N45" s="33"/>
    </row>
    <row r="46" spans="1:14" s="8" customFormat="1" ht="10.5" customHeight="1" x14ac:dyDescent="0.2">
      <c r="I46"/>
      <c r="J46"/>
      <c r="K46"/>
      <c r="L46"/>
      <c r="M46"/>
      <c r="N46" s="33"/>
    </row>
    <row r="47" spans="1:14" s="8" customFormat="1" ht="10.5" customHeight="1" x14ac:dyDescent="0.2">
      <c r="I47"/>
      <c r="J47"/>
      <c r="K47"/>
      <c r="L47"/>
      <c r="M47"/>
      <c r="N47" s="33"/>
    </row>
    <row r="48" spans="1:14" s="8" customFormat="1" ht="10.5" customHeight="1" x14ac:dyDescent="0.2">
      <c r="I48"/>
      <c r="J48"/>
      <c r="K48"/>
      <c r="L48"/>
      <c r="M48"/>
      <c r="N48" s="33"/>
    </row>
    <row r="49" spans="1:14" s="8" customFormat="1" ht="10.5" customHeight="1" x14ac:dyDescent="0.2">
      <c r="I49"/>
      <c r="J49"/>
      <c r="K49"/>
      <c r="L49"/>
      <c r="M49"/>
      <c r="N49" s="33"/>
    </row>
    <row r="50" spans="1:14" s="8" customFormat="1" ht="10.5" customHeight="1" x14ac:dyDescent="0.2">
      <c r="I50"/>
      <c r="J50"/>
      <c r="K50"/>
      <c r="L50"/>
      <c r="M50"/>
      <c r="N50" s="33"/>
    </row>
    <row r="51" spans="1:14" s="8" customFormat="1" ht="10.5" customHeight="1" x14ac:dyDescent="0.2">
      <c r="I51"/>
      <c r="J51"/>
      <c r="K51"/>
      <c r="L51"/>
      <c r="M51"/>
      <c r="N51" s="33"/>
    </row>
    <row r="52" spans="1:14" s="8" customFormat="1" ht="10.5" customHeight="1" x14ac:dyDescent="0.2">
      <c r="I52"/>
      <c r="J52"/>
      <c r="K52"/>
      <c r="L52"/>
      <c r="M52"/>
      <c r="N52" s="33"/>
    </row>
    <row r="53" spans="1:14" s="8" customFormat="1" ht="10.5" customHeight="1" x14ac:dyDescent="0.2">
      <c r="I53"/>
      <c r="J53"/>
      <c r="K53"/>
      <c r="L53"/>
      <c r="M53"/>
      <c r="N53" s="33"/>
    </row>
    <row r="54" spans="1:14" s="8" customFormat="1" ht="10.5" customHeight="1" x14ac:dyDescent="0.2">
      <c r="I54"/>
      <c r="J54"/>
      <c r="K54"/>
      <c r="L54"/>
      <c r="M54"/>
      <c r="N54" s="33"/>
    </row>
    <row r="55" spans="1:14" s="8" customFormat="1" ht="10.5" customHeight="1" x14ac:dyDescent="0.2">
      <c r="I55"/>
      <c r="J55"/>
      <c r="K55"/>
      <c r="L55"/>
      <c r="M55"/>
      <c r="N55" s="33"/>
    </row>
    <row r="56" spans="1:14" s="8" customFormat="1" ht="10.5" customHeight="1" x14ac:dyDescent="0.2">
      <c r="I56"/>
      <c r="J56"/>
      <c r="K56"/>
      <c r="L56"/>
      <c r="M56"/>
      <c r="N56" s="33"/>
    </row>
    <row r="57" spans="1:14" s="8" customFormat="1" ht="10.5" customHeight="1" x14ac:dyDescent="0.2">
      <c r="I57"/>
      <c r="J57"/>
      <c r="K57"/>
      <c r="L57"/>
      <c r="M57"/>
      <c r="N57" s="33"/>
    </row>
    <row r="58" spans="1:14" s="8" customFormat="1" ht="10.5" customHeight="1" x14ac:dyDescent="0.2">
      <c r="I58"/>
      <c r="J58"/>
      <c r="K58"/>
      <c r="L58"/>
      <c r="M58"/>
      <c r="N58" s="33"/>
    </row>
    <row r="59" spans="1:14" s="8" customFormat="1" ht="15" x14ac:dyDescent="0.2">
      <c r="A59" s="13" t="s">
        <v>32</v>
      </c>
      <c r="B59"/>
      <c r="C59"/>
      <c r="D59"/>
      <c r="E59"/>
      <c r="F59"/>
      <c r="G59"/>
      <c r="H59" s="9"/>
      <c r="I59"/>
      <c r="J59"/>
      <c r="K59" s="32"/>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2" t="s">
        <v>126</v>
      </c>
      <c r="B61" s="172"/>
      <c r="C61" s="172"/>
      <c r="D61" s="172"/>
      <c r="E61" s="172"/>
      <c r="F61" s="172"/>
      <c r="G61" s="172"/>
      <c r="H61" s="172"/>
      <c r="I61" s="172"/>
      <c r="J61" s="172"/>
      <c r="K61" s="172"/>
      <c r="L61" s="172"/>
      <c r="M61" s="172"/>
      <c r="N61" s="47" t="s">
        <v>38</v>
      </c>
    </row>
    <row r="62" spans="1:14" s="8" customFormat="1" ht="7.5" customHeight="1" x14ac:dyDescent="0.2">
      <c r="A62" s="14"/>
      <c r="B62" s="14"/>
      <c r="C62" s="14"/>
      <c r="D62" s="14"/>
      <c r="E62" s="14"/>
      <c r="F62" s="14"/>
      <c r="G62" s="15"/>
      <c r="H62" s="16"/>
      <c r="I62" s="16"/>
      <c r="J62" s="31"/>
      <c r="K62" s="31"/>
      <c r="L62" s="31"/>
      <c r="M62" s="31"/>
      <c r="N62" s="31"/>
    </row>
    <row r="63" spans="1:14" s="8" customFormat="1" ht="81" customHeight="1" x14ac:dyDescent="0.2">
      <c r="A63" s="170" t="s">
        <v>127</v>
      </c>
      <c r="B63" s="170"/>
      <c r="C63" s="170"/>
      <c r="D63" s="170"/>
      <c r="E63" s="170"/>
      <c r="F63" s="170"/>
      <c r="G63" s="170"/>
      <c r="H63" s="170"/>
      <c r="I63" s="170"/>
      <c r="J63" s="170"/>
      <c r="K63" s="170"/>
      <c r="L63" s="170"/>
      <c r="M63" s="170"/>
      <c r="N63" s="170"/>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70" t="s">
        <v>83</v>
      </c>
      <c r="B66" s="170"/>
      <c r="C66" s="170"/>
      <c r="D66" s="170"/>
      <c r="E66" s="170"/>
      <c r="F66" s="170"/>
      <c r="G66" s="170"/>
      <c r="H66" s="170"/>
      <c r="I66" s="170"/>
      <c r="J66" s="170"/>
      <c r="K66" s="170"/>
      <c r="L66" s="170"/>
      <c r="M66" s="170"/>
      <c r="N66" s="170"/>
    </row>
    <row r="67" spans="1:14" ht="6" customHeight="1" x14ac:dyDescent="0.2">
      <c r="A67" s="17"/>
      <c r="B67" s="17"/>
      <c r="C67" s="17"/>
      <c r="D67" s="17"/>
      <c r="E67" s="17"/>
      <c r="F67" s="17"/>
      <c r="G67" s="17"/>
      <c r="H67" s="17"/>
      <c r="I67" s="17"/>
      <c r="J67" s="17"/>
      <c r="K67" s="17"/>
      <c r="L67" s="17"/>
      <c r="M67" s="17"/>
      <c r="N67" s="17"/>
    </row>
    <row r="68" spans="1:14" ht="14.25" x14ac:dyDescent="0.2">
      <c r="C68" s="154" t="s">
        <v>54</v>
      </c>
      <c r="D68" s="155"/>
      <c r="E68" s="156"/>
      <c r="F68" s="68">
        <f>+C28</f>
        <v>0.5208562019758507</v>
      </c>
      <c r="H68" s="157" t="s">
        <v>26</v>
      </c>
      <c r="I68" s="157"/>
      <c r="J68" s="69" t="s">
        <v>56</v>
      </c>
      <c r="K68" s="154" t="s">
        <v>27</v>
      </c>
      <c r="L68" s="156"/>
      <c r="M68" s="69" t="s">
        <v>31</v>
      </c>
      <c r="N68" s="17"/>
    </row>
    <row r="69" spans="1:14" ht="6" customHeight="1" x14ac:dyDescent="0.2">
      <c r="A69" s="17"/>
      <c r="B69" s="17"/>
      <c r="C69" s="17"/>
      <c r="D69" s="17"/>
      <c r="E69" s="17"/>
      <c r="G69" s="17"/>
      <c r="J69" s="17"/>
      <c r="K69" s="17"/>
      <c r="L69" s="17"/>
      <c r="M69" s="17"/>
      <c r="N69" s="17"/>
    </row>
    <row r="70" spans="1:14" ht="14.25" x14ac:dyDescent="0.2">
      <c r="C70" s="154" t="s">
        <v>35</v>
      </c>
      <c r="D70" s="155"/>
      <c r="E70" s="156"/>
      <c r="F70" s="68">
        <f>+K28</f>
        <v>8.696759522069776E-2</v>
      </c>
      <c r="H70" s="157" t="s">
        <v>26</v>
      </c>
      <c r="I70" s="157"/>
      <c r="J70" s="69" t="s">
        <v>46</v>
      </c>
      <c r="K70" s="154" t="s">
        <v>27</v>
      </c>
      <c r="L70" s="156"/>
      <c r="M70" s="69"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70" t="s">
        <v>84</v>
      </c>
      <c r="B72" s="170"/>
      <c r="C72" s="170"/>
      <c r="D72" s="170"/>
      <c r="E72" s="170"/>
      <c r="F72" s="170"/>
      <c r="G72" s="170"/>
      <c r="H72" s="170"/>
      <c r="I72" s="170"/>
      <c r="J72" s="170"/>
      <c r="K72" s="170"/>
      <c r="L72" s="170"/>
      <c r="M72" s="170"/>
      <c r="N72" s="170"/>
    </row>
    <row r="73" spans="1:14" ht="6" customHeight="1" x14ac:dyDescent="0.2">
      <c r="A73" s="17"/>
      <c r="B73" s="17"/>
      <c r="C73" s="17"/>
      <c r="D73" s="17"/>
      <c r="E73" s="17"/>
      <c r="F73" s="17"/>
      <c r="G73" s="17"/>
      <c r="H73" s="17"/>
      <c r="I73" s="17"/>
      <c r="J73" s="17"/>
      <c r="K73" s="17"/>
      <c r="L73" s="17"/>
      <c r="M73" s="17"/>
      <c r="N73" s="17"/>
    </row>
    <row r="74" spans="1:14" ht="14.25" x14ac:dyDescent="0.2">
      <c r="C74" s="154" t="s">
        <v>54</v>
      </c>
      <c r="D74" s="155"/>
      <c r="E74" s="156"/>
      <c r="F74" s="68">
        <f>+F23</f>
        <v>0.45934172313649563</v>
      </c>
      <c r="H74" s="157" t="s">
        <v>26</v>
      </c>
      <c r="I74" s="157"/>
      <c r="J74" s="69" t="s">
        <v>82</v>
      </c>
      <c r="K74" s="154" t="s">
        <v>27</v>
      </c>
      <c r="L74" s="156"/>
      <c r="M74" s="69" t="s">
        <v>82</v>
      </c>
      <c r="N74" s="17"/>
    </row>
    <row r="75" spans="1:14" ht="14.25" x14ac:dyDescent="0.2">
      <c r="A75" s="97" t="s">
        <v>50</v>
      </c>
      <c r="B75" s="70"/>
      <c r="C75" s="17"/>
      <c r="D75" s="17"/>
      <c r="E75" s="17"/>
      <c r="G75" s="17"/>
      <c r="H75" s="17"/>
      <c r="I75" s="17"/>
      <c r="J75" s="17"/>
      <c r="K75" s="17"/>
      <c r="M75" s="17"/>
      <c r="N75" s="17"/>
    </row>
    <row r="76" spans="1:14" ht="14.25" x14ac:dyDescent="0.2">
      <c r="C76" s="154" t="s">
        <v>35</v>
      </c>
      <c r="D76" s="155"/>
      <c r="E76" s="156"/>
      <c r="F76" s="68">
        <f>+N28</f>
        <v>5.3531508744615694E-2</v>
      </c>
      <c r="H76" s="157" t="s">
        <v>26</v>
      </c>
      <c r="I76" s="157"/>
      <c r="J76" s="69" t="s">
        <v>82</v>
      </c>
      <c r="K76" s="154" t="s">
        <v>27</v>
      </c>
      <c r="L76" s="156"/>
      <c r="M76" s="69" t="s">
        <v>82</v>
      </c>
      <c r="N76" s="17"/>
    </row>
    <row r="77" spans="1:14" ht="14.25" x14ac:dyDescent="0.2">
      <c r="C77" s="94"/>
      <c r="D77" s="94"/>
      <c r="E77" s="94"/>
      <c r="F77" s="94"/>
      <c r="H77" s="94"/>
      <c r="I77" s="94"/>
      <c r="J77" s="94"/>
      <c r="K77" s="94"/>
      <c r="L77" s="94"/>
      <c r="M77" s="94"/>
      <c r="N77" s="17"/>
    </row>
    <row r="78" spans="1:14" s="8" customFormat="1" ht="13.5" thickBot="1" x14ac:dyDescent="0.25">
      <c r="A78" s="7" t="s">
        <v>81</v>
      </c>
      <c r="B78"/>
      <c r="C78"/>
      <c r="D78"/>
      <c r="E78"/>
      <c r="F78"/>
      <c r="I78"/>
      <c r="J78"/>
      <c r="K78"/>
      <c r="L78"/>
      <c r="M78"/>
      <c r="N78" s="33"/>
    </row>
    <row r="79" spans="1:14" s="8" customFormat="1" ht="10.5" customHeight="1" thickBot="1" x14ac:dyDescent="0.25">
      <c r="A79" s="36" t="s">
        <v>26</v>
      </c>
      <c r="B79" s="158" t="s">
        <v>33</v>
      </c>
      <c r="C79" s="159"/>
      <c r="D79" s="158" t="s">
        <v>27</v>
      </c>
      <c r="E79" s="160"/>
      <c r="F79" s="161"/>
      <c r="I79"/>
      <c r="J79"/>
      <c r="K79"/>
      <c r="L79"/>
      <c r="M79"/>
      <c r="N79" s="33"/>
    </row>
    <row r="80" spans="1:14" s="8" customFormat="1" ht="10.5" customHeight="1" x14ac:dyDescent="0.2">
      <c r="A80" s="38" t="s">
        <v>55</v>
      </c>
      <c r="B80" s="162">
        <v>1</v>
      </c>
      <c r="C80" s="163"/>
      <c r="D80" s="37" t="s">
        <v>28</v>
      </c>
      <c r="E80" s="164" t="s">
        <v>29</v>
      </c>
      <c r="F80" s="165"/>
      <c r="I80"/>
      <c r="J80"/>
      <c r="K80"/>
      <c r="L80"/>
      <c r="M80"/>
      <c r="N80" s="33"/>
    </row>
    <row r="81" spans="1:14" s="8" customFormat="1" ht="10.5" customHeight="1" x14ac:dyDescent="0.2">
      <c r="A81" s="38" t="s">
        <v>47</v>
      </c>
      <c r="B81" s="144" t="s">
        <v>45</v>
      </c>
      <c r="C81" s="145"/>
      <c r="D81" s="39" t="s">
        <v>28</v>
      </c>
      <c r="E81" s="166"/>
      <c r="F81" s="167"/>
      <c r="I81"/>
      <c r="J81"/>
      <c r="K81"/>
      <c r="L81"/>
      <c r="M81"/>
      <c r="N81" s="33"/>
    </row>
    <row r="82" spans="1:14" s="8" customFormat="1" ht="10.5" customHeight="1" x14ac:dyDescent="0.2">
      <c r="A82" s="38" t="s">
        <v>30</v>
      </c>
      <c r="B82" s="144" t="s">
        <v>43</v>
      </c>
      <c r="C82" s="145"/>
      <c r="D82" s="39" t="s">
        <v>28</v>
      </c>
      <c r="E82" s="168"/>
      <c r="F82" s="169"/>
      <c r="I82"/>
      <c r="J82"/>
      <c r="K82"/>
      <c r="L82"/>
      <c r="M82"/>
      <c r="N82" s="33"/>
    </row>
    <row r="83" spans="1:14" s="8" customFormat="1" ht="10.5" customHeight="1" x14ac:dyDescent="0.2">
      <c r="A83" s="38" t="s">
        <v>56</v>
      </c>
      <c r="B83" s="144" t="s">
        <v>44</v>
      </c>
      <c r="C83" s="145"/>
      <c r="D83" s="39" t="s">
        <v>31</v>
      </c>
      <c r="E83" s="146" t="s">
        <v>51</v>
      </c>
      <c r="F83" s="147"/>
      <c r="I83"/>
      <c r="J83"/>
      <c r="K83"/>
      <c r="L83"/>
      <c r="M83"/>
      <c r="N83" s="33"/>
    </row>
    <row r="84" spans="1:14" s="8" customFormat="1" ht="10.5" customHeight="1" thickBot="1" x14ac:dyDescent="0.25">
      <c r="A84" s="40" t="s">
        <v>46</v>
      </c>
      <c r="B84" s="150" t="s">
        <v>42</v>
      </c>
      <c r="C84" s="151"/>
      <c r="D84" s="41" t="s">
        <v>31</v>
      </c>
      <c r="E84" s="148"/>
      <c r="F84" s="149"/>
      <c r="I84"/>
      <c r="J84"/>
      <c r="K84"/>
      <c r="L84"/>
      <c r="M84"/>
      <c r="N84" s="33"/>
    </row>
    <row r="85" spans="1:14" s="8" customFormat="1" ht="10.5" customHeight="1" x14ac:dyDescent="0.2">
      <c r="A85" s="93"/>
      <c r="B85" s="93"/>
      <c r="C85" s="93"/>
      <c r="D85" s="93"/>
      <c r="E85" s="93"/>
      <c r="F85" s="93"/>
      <c r="I85"/>
      <c r="J85"/>
      <c r="K85"/>
      <c r="L85"/>
      <c r="M85"/>
      <c r="N85" s="33"/>
    </row>
    <row r="86" spans="1:14" ht="15" x14ac:dyDescent="0.25">
      <c r="A86" s="102"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52" t="s">
        <v>110</v>
      </c>
      <c r="B88" s="152"/>
      <c r="C88" s="152"/>
      <c r="D88" s="152"/>
      <c r="E88" s="152"/>
      <c r="F88" s="152"/>
      <c r="G88" s="152"/>
      <c r="H88" s="152"/>
      <c r="I88" s="152"/>
      <c r="J88" s="152"/>
      <c r="K88" s="152"/>
      <c r="L88" s="152"/>
      <c r="M88" s="152"/>
      <c r="N88" s="152"/>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43" t="s">
        <v>36</v>
      </c>
      <c r="B92" s="143"/>
      <c r="C92" s="143"/>
      <c r="D92" s="143"/>
      <c r="E92" s="143"/>
      <c r="F92" s="143"/>
      <c r="G92" s="143"/>
      <c r="H92" s="143"/>
      <c r="I92" s="143"/>
      <c r="J92" s="143"/>
      <c r="K92" s="143"/>
      <c r="L92" s="143"/>
      <c r="M92" s="143"/>
      <c r="N92" s="143"/>
    </row>
    <row r="93" spans="1:14" ht="12.75" customHeight="1" x14ac:dyDescent="0.2">
      <c r="A93" s="153" t="s">
        <v>106</v>
      </c>
      <c r="B93" s="153"/>
      <c r="C93" s="153"/>
      <c r="D93" s="153"/>
      <c r="E93" s="153"/>
      <c r="F93" s="153"/>
      <c r="G93" s="153"/>
      <c r="H93" s="153"/>
      <c r="I93" s="153"/>
      <c r="J93" s="153"/>
      <c r="K93" s="153"/>
      <c r="L93" s="153"/>
      <c r="M93" s="153"/>
      <c r="N93" s="153"/>
    </row>
    <row r="94" spans="1:14" ht="5.25" customHeight="1" x14ac:dyDescent="0.2">
      <c r="A94" s="15"/>
      <c r="B94" s="15"/>
      <c r="C94" s="15"/>
      <c r="D94" s="15"/>
      <c r="E94" s="15"/>
      <c r="F94" s="15"/>
      <c r="G94" s="15"/>
      <c r="H94" s="15"/>
      <c r="I94" s="15"/>
      <c r="J94" s="15"/>
      <c r="K94" s="15"/>
      <c r="L94" s="15"/>
      <c r="M94" s="15"/>
      <c r="N94" s="15"/>
    </row>
    <row r="95" spans="1:14" ht="18" customHeight="1" x14ac:dyDescent="0.2">
      <c r="A95" s="143" t="s">
        <v>62</v>
      </c>
      <c r="B95" s="143"/>
      <c r="C95" s="143"/>
      <c r="D95" s="143"/>
      <c r="E95" s="143"/>
      <c r="F95" s="143"/>
      <c r="G95" s="143"/>
      <c r="H95" s="143"/>
      <c r="I95" s="143"/>
      <c r="J95" s="143"/>
      <c r="K95" s="143"/>
      <c r="L95" s="143"/>
      <c r="M95" s="143"/>
      <c r="N95" s="143"/>
    </row>
    <row r="96" spans="1:14" ht="4.5" customHeight="1" x14ac:dyDescent="0.2">
      <c r="A96" s="17"/>
      <c r="B96" s="17"/>
      <c r="C96" s="17"/>
      <c r="D96" s="17"/>
      <c r="E96" s="17"/>
      <c r="F96" s="17"/>
      <c r="G96" s="17"/>
      <c r="H96" s="17"/>
      <c r="I96" s="17"/>
      <c r="J96" s="17"/>
      <c r="K96" s="17"/>
      <c r="L96" s="17"/>
      <c r="M96" s="17"/>
      <c r="N96" s="17"/>
    </row>
    <row r="97" spans="1:14" ht="14.25" x14ac:dyDescent="0.2">
      <c r="A97" s="109" t="s">
        <v>107</v>
      </c>
      <c r="B97" s="15"/>
      <c r="C97" s="15"/>
      <c r="D97" s="15"/>
      <c r="E97" s="15"/>
      <c r="F97" s="15"/>
      <c r="G97" s="15"/>
      <c r="H97" s="15"/>
      <c r="I97" s="15"/>
      <c r="J97" s="15"/>
      <c r="K97" s="15"/>
      <c r="L97" s="15"/>
      <c r="M97" s="15"/>
      <c r="N97" s="15"/>
    </row>
    <row r="98" spans="1:14" ht="14.25" x14ac:dyDescent="0.2">
      <c r="A98" s="109" t="s">
        <v>108</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03" t="s">
        <v>16</v>
      </c>
      <c r="N102" s="20"/>
    </row>
    <row r="103" spans="1:14" ht="14.25" x14ac:dyDescent="0.2">
      <c r="A103" s="9" t="s">
        <v>64</v>
      </c>
      <c r="G103" s="15"/>
      <c r="H103" s="15"/>
      <c r="I103" s="15"/>
      <c r="J103" s="15"/>
      <c r="K103" s="15"/>
      <c r="L103" s="15"/>
      <c r="M103" s="22" t="s">
        <v>17</v>
      </c>
      <c r="N103" s="104">
        <v>45757</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B79:C79"/>
    <mergeCell ref="D79:F79"/>
    <mergeCell ref="A95:N95"/>
    <mergeCell ref="B83:C83"/>
    <mergeCell ref="E83:F84"/>
    <mergeCell ref="B84:C84"/>
    <mergeCell ref="A88:N88"/>
    <mergeCell ref="A92:N92"/>
    <mergeCell ref="A93:N93"/>
    <mergeCell ref="B80:C80"/>
    <mergeCell ref="E80:F82"/>
    <mergeCell ref="B81:C81"/>
    <mergeCell ref="B82:C82"/>
    <mergeCell ref="C70:E70"/>
    <mergeCell ref="C76:E76"/>
    <mergeCell ref="H70:I70"/>
    <mergeCell ref="K70:L70"/>
    <mergeCell ref="A72:N72"/>
    <mergeCell ref="C74:E74"/>
    <mergeCell ref="H74:I74"/>
    <mergeCell ref="K74:L74"/>
    <mergeCell ref="H76:I76"/>
    <mergeCell ref="K76:L76"/>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A13:N13"/>
    <mergeCell ref="J6:M6"/>
    <mergeCell ref="N6:N7"/>
    <mergeCell ref="H8:I8"/>
    <mergeCell ref="H9:I9"/>
    <mergeCell ref="H10:I10"/>
  </mergeCells>
  <hyperlinks>
    <hyperlink ref="A93:N93" r:id="rId1" display="2. Ver Plan Anual de Adquisiciones 2022 en https://www.minenergia.gov.co/es/ministerio/gesti%C3%B3n/contrataci%C3%B3n/ (clic aquí), donde encontrará los reportes de contratos mes a mes." xr:uid="{E9D96D26-CB7B-4828-80D5-B47DE0DB3431}"/>
    <hyperlink ref="A97" r:id="rId2" xr:uid="{1E78A960-71B3-4231-AB4D-238EAF3126C8}"/>
    <hyperlink ref="A98" r:id="rId3" xr:uid="{22789553-D9CE-41EE-A170-707B332F152C}"/>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4"/>
  <headerFooter>
    <oddFooter>&amp;RPág. &amp;P de &amp;N</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K141"/>
  <sheetViews>
    <sheetView zoomScale="85" zoomScaleNormal="85" zoomScaleSheetLayoutView="85" workbookViewId="0">
      <pane ySplit="8" topLeftCell="A49" activePane="bottomLeft" state="frozen"/>
      <selection pane="bottomLeft" activeCell="H79" sqref="H79:H105"/>
    </sheetView>
  </sheetViews>
  <sheetFormatPr baseColWidth="10" defaultRowHeight="15" x14ac:dyDescent="0.25"/>
  <cols>
    <col min="1" max="1" width="73.42578125" style="71" customWidth="1"/>
    <col min="2" max="2" width="10.42578125" style="71" customWidth="1"/>
    <col min="3" max="3" width="17.5703125" style="71" customWidth="1"/>
    <col min="4" max="4" width="3.28515625" style="71" customWidth="1"/>
    <col min="5" max="5" width="11.140625" style="71" customWidth="1"/>
    <col min="6" max="6" width="12.28515625" style="71" customWidth="1"/>
    <col min="7" max="7" width="18" style="71" bestFit="1" customWidth="1"/>
    <col min="8" max="8" width="18.140625" style="71" customWidth="1"/>
    <col min="9" max="10" width="13.7109375" style="71" customWidth="1"/>
    <col min="11" max="11" width="11.42578125" style="71"/>
    <col min="12" max="12" width="82.7109375" style="71" customWidth="1"/>
    <col min="13" max="13" width="11.42578125" style="71"/>
    <col min="14" max="15" width="12.28515625" style="71" bestFit="1" customWidth="1"/>
    <col min="16" max="239" width="11.42578125" style="71"/>
    <col min="240" max="240" width="27.85546875" style="71" customWidth="1"/>
    <col min="241" max="241" width="54.140625" style="71" customWidth="1"/>
    <col min="242" max="242" width="16.28515625" style="71" bestFit="1" customWidth="1"/>
    <col min="243" max="243" width="3.5703125" style="71" customWidth="1"/>
    <col min="244" max="244" width="15.140625" style="71" bestFit="1" customWidth="1"/>
    <col min="245" max="245" width="10.5703125" style="71" customWidth="1"/>
    <col min="246" max="246" width="3.5703125" style="71" customWidth="1"/>
    <col min="247" max="247" width="12.5703125" style="71" bestFit="1" customWidth="1"/>
    <col min="248" max="495" width="11.42578125" style="71"/>
    <col min="496" max="496" width="27.85546875" style="71" customWidth="1"/>
    <col min="497" max="497" width="54.140625" style="71" customWidth="1"/>
    <col min="498" max="498" width="16.28515625" style="71" bestFit="1" customWidth="1"/>
    <col min="499" max="499" width="3.5703125" style="71" customWidth="1"/>
    <col min="500" max="500" width="15.140625" style="71" bestFit="1" customWidth="1"/>
    <col min="501" max="501" width="10.5703125" style="71" customWidth="1"/>
    <col min="502" max="502" width="3.5703125" style="71" customWidth="1"/>
    <col min="503" max="503" width="12.5703125" style="71" bestFit="1" customWidth="1"/>
    <col min="504" max="751" width="11.42578125" style="71"/>
    <col min="752" max="752" width="27.85546875" style="71" customWidth="1"/>
    <col min="753" max="753" width="54.140625" style="71" customWidth="1"/>
    <col min="754" max="754" width="16.28515625" style="71" bestFit="1" customWidth="1"/>
    <col min="755" max="755" width="3.5703125" style="71" customWidth="1"/>
    <col min="756" max="756" width="15.140625" style="71" bestFit="1" customWidth="1"/>
    <col min="757" max="757" width="10.5703125" style="71" customWidth="1"/>
    <col min="758" max="758" width="3.5703125" style="71" customWidth="1"/>
    <col min="759" max="759" width="12.5703125" style="71" bestFit="1" customWidth="1"/>
    <col min="760" max="1007" width="11.42578125" style="71"/>
    <col min="1008" max="1008" width="27.85546875" style="71" customWidth="1"/>
    <col min="1009" max="1009" width="54.140625" style="71" customWidth="1"/>
    <col min="1010" max="1010" width="16.28515625" style="71" bestFit="1" customWidth="1"/>
    <col min="1011" max="1011" width="3.5703125" style="71" customWidth="1"/>
    <col min="1012" max="1012" width="15.140625" style="71" bestFit="1" customWidth="1"/>
    <col min="1013" max="1013" width="10.5703125" style="71" customWidth="1"/>
    <col min="1014" max="1014" width="3.5703125" style="71" customWidth="1"/>
    <col min="1015" max="1015" width="12.5703125" style="71" bestFit="1" customWidth="1"/>
    <col min="1016" max="1263" width="11.42578125" style="71"/>
    <col min="1264" max="1264" width="27.85546875" style="71" customWidth="1"/>
    <col min="1265" max="1265" width="54.140625" style="71" customWidth="1"/>
    <col min="1266" max="1266" width="16.28515625" style="71" bestFit="1" customWidth="1"/>
    <col min="1267" max="1267" width="3.5703125" style="71" customWidth="1"/>
    <col min="1268" max="1268" width="15.140625" style="71" bestFit="1" customWidth="1"/>
    <col min="1269" max="1269" width="10.5703125" style="71" customWidth="1"/>
    <col min="1270" max="1270" width="3.5703125" style="71" customWidth="1"/>
    <col min="1271" max="1271" width="12.5703125" style="71" bestFit="1" customWidth="1"/>
    <col min="1272" max="1519" width="11.42578125" style="71"/>
    <col min="1520" max="1520" width="27.85546875" style="71" customWidth="1"/>
    <col min="1521" max="1521" width="54.140625" style="71" customWidth="1"/>
    <col min="1522" max="1522" width="16.28515625" style="71" bestFit="1" customWidth="1"/>
    <col min="1523" max="1523" width="3.5703125" style="71" customWidth="1"/>
    <col min="1524" max="1524" width="15.140625" style="71" bestFit="1" customWidth="1"/>
    <col min="1525" max="1525" width="10.5703125" style="71" customWidth="1"/>
    <col min="1526" max="1526" width="3.5703125" style="71" customWidth="1"/>
    <col min="1527" max="1527" width="12.5703125" style="71" bestFit="1" customWidth="1"/>
    <col min="1528" max="1775" width="11.42578125" style="71"/>
    <col min="1776" max="1776" width="27.85546875" style="71" customWidth="1"/>
    <col min="1777" max="1777" width="54.140625" style="71" customWidth="1"/>
    <col min="1778" max="1778" width="16.28515625" style="71" bestFit="1" customWidth="1"/>
    <col min="1779" max="1779" width="3.5703125" style="71" customWidth="1"/>
    <col min="1780" max="1780" width="15.140625" style="71" bestFit="1" customWidth="1"/>
    <col min="1781" max="1781" width="10.5703125" style="71" customWidth="1"/>
    <col min="1782" max="1782" width="3.5703125" style="71" customWidth="1"/>
    <col min="1783" max="1783" width="12.5703125" style="71" bestFit="1" customWidth="1"/>
    <col min="1784" max="2031" width="11.42578125" style="71"/>
    <col min="2032" max="2032" width="27.85546875" style="71" customWidth="1"/>
    <col min="2033" max="2033" width="54.140625" style="71" customWidth="1"/>
    <col min="2034" max="2034" width="16.28515625" style="71" bestFit="1" customWidth="1"/>
    <col min="2035" max="2035" width="3.5703125" style="71" customWidth="1"/>
    <col min="2036" max="2036" width="15.140625" style="71" bestFit="1" customWidth="1"/>
    <col min="2037" max="2037" width="10.5703125" style="71" customWidth="1"/>
    <col min="2038" max="2038" width="3.5703125" style="71" customWidth="1"/>
    <col min="2039" max="2039" width="12.5703125" style="71" bestFit="1" customWidth="1"/>
    <col min="2040" max="2287" width="11.42578125" style="71"/>
    <col min="2288" max="2288" width="27.85546875" style="71" customWidth="1"/>
    <col min="2289" max="2289" width="54.140625" style="71" customWidth="1"/>
    <col min="2290" max="2290" width="16.28515625" style="71" bestFit="1" customWidth="1"/>
    <col min="2291" max="2291" width="3.5703125" style="71" customWidth="1"/>
    <col min="2292" max="2292" width="15.140625" style="71" bestFit="1" customWidth="1"/>
    <col min="2293" max="2293" width="10.5703125" style="71" customWidth="1"/>
    <col min="2294" max="2294" width="3.5703125" style="71" customWidth="1"/>
    <col min="2295" max="2295" width="12.5703125" style="71" bestFit="1" customWidth="1"/>
    <col min="2296" max="2543" width="11.42578125" style="71"/>
    <col min="2544" max="2544" width="27.85546875" style="71" customWidth="1"/>
    <col min="2545" max="2545" width="54.140625" style="71" customWidth="1"/>
    <col min="2546" max="2546" width="16.28515625" style="71" bestFit="1" customWidth="1"/>
    <col min="2547" max="2547" width="3.5703125" style="71" customWidth="1"/>
    <col min="2548" max="2548" width="15.140625" style="71" bestFit="1" customWidth="1"/>
    <col min="2549" max="2549" width="10.5703125" style="71" customWidth="1"/>
    <col min="2550" max="2550" width="3.5703125" style="71" customWidth="1"/>
    <col min="2551" max="2551" width="12.5703125" style="71" bestFit="1" customWidth="1"/>
    <col min="2552" max="2799" width="11.42578125" style="71"/>
    <col min="2800" max="2800" width="27.85546875" style="71" customWidth="1"/>
    <col min="2801" max="2801" width="54.140625" style="71" customWidth="1"/>
    <col min="2802" max="2802" width="16.28515625" style="71" bestFit="1" customWidth="1"/>
    <col min="2803" max="2803" width="3.5703125" style="71" customWidth="1"/>
    <col min="2804" max="2804" width="15.140625" style="71" bestFit="1" customWidth="1"/>
    <col min="2805" max="2805" width="10.5703125" style="71" customWidth="1"/>
    <col min="2806" max="2806" width="3.5703125" style="71" customWidth="1"/>
    <col min="2807" max="2807" width="12.5703125" style="71" bestFit="1" customWidth="1"/>
    <col min="2808" max="3055" width="11.42578125" style="71"/>
    <col min="3056" max="3056" width="27.85546875" style="71" customWidth="1"/>
    <col min="3057" max="3057" width="54.140625" style="71" customWidth="1"/>
    <col min="3058" max="3058" width="16.28515625" style="71" bestFit="1" customWidth="1"/>
    <col min="3059" max="3059" width="3.5703125" style="71" customWidth="1"/>
    <col min="3060" max="3060" width="15.140625" style="71" bestFit="1" customWidth="1"/>
    <col min="3061" max="3061" width="10.5703125" style="71" customWidth="1"/>
    <col min="3062" max="3062" width="3.5703125" style="71" customWidth="1"/>
    <col min="3063" max="3063" width="12.5703125" style="71" bestFit="1" customWidth="1"/>
    <col min="3064" max="3311" width="11.42578125" style="71"/>
    <col min="3312" max="3312" width="27.85546875" style="71" customWidth="1"/>
    <col min="3313" max="3313" width="54.140625" style="71" customWidth="1"/>
    <col min="3314" max="3314" width="16.28515625" style="71" bestFit="1" customWidth="1"/>
    <col min="3315" max="3315" width="3.5703125" style="71" customWidth="1"/>
    <col min="3316" max="3316" width="15.140625" style="71" bestFit="1" customWidth="1"/>
    <col min="3317" max="3317" width="10.5703125" style="71" customWidth="1"/>
    <col min="3318" max="3318" width="3.5703125" style="71" customWidth="1"/>
    <col min="3319" max="3319" width="12.5703125" style="71" bestFit="1" customWidth="1"/>
    <col min="3320" max="3567" width="11.42578125" style="71"/>
    <col min="3568" max="3568" width="27.85546875" style="71" customWidth="1"/>
    <col min="3569" max="3569" width="54.140625" style="71" customWidth="1"/>
    <col min="3570" max="3570" width="16.28515625" style="71" bestFit="1" customWidth="1"/>
    <col min="3571" max="3571" width="3.5703125" style="71" customWidth="1"/>
    <col min="3572" max="3572" width="15.140625" style="71" bestFit="1" customWidth="1"/>
    <col min="3573" max="3573" width="10.5703125" style="71" customWidth="1"/>
    <col min="3574" max="3574" width="3.5703125" style="71" customWidth="1"/>
    <col min="3575" max="3575" width="12.5703125" style="71" bestFit="1" customWidth="1"/>
    <col min="3576" max="3823" width="11.42578125" style="71"/>
    <col min="3824" max="3824" width="27.85546875" style="71" customWidth="1"/>
    <col min="3825" max="3825" width="54.140625" style="71" customWidth="1"/>
    <col min="3826" max="3826" width="16.28515625" style="71" bestFit="1" customWidth="1"/>
    <col min="3827" max="3827" width="3.5703125" style="71" customWidth="1"/>
    <col min="3828" max="3828" width="15.140625" style="71" bestFit="1" customWidth="1"/>
    <col min="3829" max="3829" width="10.5703125" style="71" customWidth="1"/>
    <col min="3830" max="3830" width="3.5703125" style="71" customWidth="1"/>
    <col min="3831" max="3831" width="12.5703125" style="71" bestFit="1" customWidth="1"/>
    <col min="3832" max="4079" width="11.42578125" style="71"/>
    <col min="4080" max="4080" width="27.85546875" style="71" customWidth="1"/>
    <col min="4081" max="4081" width="54.140625" style="71" customWidth="1"/>
    <col min="4082" max="4082" width="16.28515625" style="71" bestFit="1" customWidth="1"/>
    <col min="4083" max="4083" width="3.5703125" style="71" customWidth="1"/>
    <col min="4084" max="4084" width="15.140625" style="71" bestFit="1" customWidth="1"/>
    <col min="4085" max="4085" width="10.5703125" style="71" customWidth="1"/>
    <col min="4086" max="4086" width="3.5703125" style="71" customWidth="1"/>
    <col min="4087" max="4087" width="12.5703125" style="71" bestFit="1" customWidth="1"/>
    <col min="4088" max="4335" width="11.42578125" style="71"/>
    <col min="4336" max="4336" width="27.85546875" style="71" customWidth="1"/>
    <col min="4337" max="4337" width="54.140625" style="71" customWidth="1"/>
    <col min="4338" max="4338" width="16.28515625" style="71" bestFit="1" customWidth="1"/>
    <col min="4339" max="4339" width="3.5703125" style="71" customWidth="1"/>
    <col min="4340" max="4340" width="15.140625" style="71" bestFit="1" customWidth="1"/>
    <col min="4341" max="4341" width="10.5703125" style="71" customWidth="1"/>
    <col min="4342" max="4342" width="3.5703125" style="71" customWidth="1"/>
    <col min="4343" max="4343" width="12.5703125" style="71" bestFit="1" customWidth="1"/>
    <col min="4344" max="4591" width="11.42578125" style="71"/>
    <col min="4592" max="4592" width="27.85546875" style="71" customWidth="1"/>
    <col min="4593" max="4593" width="54.140625" style="71" customWidth="1"/>
    <col min="4594" max="4594" width="16.28515625" style="71" bestFit="1" customWidth="1"/>
    <col min="4595" max="4595" width="3.5703125" style="71" customWidth="1"/>
    <col min="4596" max="4596" width="15.140625" style="71" bestFit="1" customWidth="1"/>
    <col min="4597" max="4597" width="10.5703125" style="71" customWidth="1"/>
    <col min="4598" max="4598" width="3.5703125" style="71" customWidth="1"/>
    <col min="4599" max="4599" width="12.5703125" style="71" bestFit="1" customWidth="1"/>
    <col min="4600" max="4847" width="11.42578125" style="71"/>
    <col min="4848" max="4848" width="27.85546875" style="71" customWidth="1"/>
    <col min="4849" max="4849" width="54.140625" style="71" customWidth="1"/>
    <col min="4850" max="4850" width="16.28515625" style="71" bestFit="1" customWidth="1"/>
    <col min="4851" max="4851" width="3.5703125" style="71" customWidth="1"/>
    <col min="4852" max="4852" width="15.140625" style="71" bestFit="1" customWidth="1"/>
    <col min="4853" max="4853" width="10.5703125" style="71" customWidth="1"/>
    <col min="4854" max="4854" width="3.5703125" style="71" customWidth="1"/>
    <col min="4855" max="4855" width="12.5703125" style="71" bestFit="1" customWidth="1"/>
    <col min="4856" max="5103" width="11.42578125" style="71"/>
    <col min="5104" max="5104" width="27.85546875" style="71" customWidth="1"/>
    <col min="5105" max="5105" width="54.140625" style="71" customWidth="1"/>
    <col min="5106" max="5106" width="16.28515625" style="71" bestFit="1" customWidth="1"/>
    <col min="5107" max="5107" width="3.5703125" style="71" customWidth="1"/>
    <col min="5108" max="5108" width="15.140625" style="71" bestFit="1" customWidth="1"/>
    <col min="5109" max="5109" width="10.5703125" style="71" customWidth="1"/>
    <col min="5110" max="5110" width="3.5703125" style="71" customWidth="1"/>
    <col min="5111" max="5111" width="12.5703125" style="71" bestFit="1" customWidth="1"/>
    <col min="5112" max="5359" width="11.42578125" style="71"/>
    <col min="5360" max="5360" width="27.85546875" style="71" customWidth="1"/>
    <col min="5361" max="5361" width="54.140625" style="71" customWidth="1"/>
    <col min="5362" max="5362" width="16.28515625" style="71" bestFit="1" customWidth="1"/>
    <col min="5363" max="5363" width="3.5703125" style="71" customWidth="1"/>
    <col min="5364" max="5364" width="15.140625" style="71" bestFit="1" customWidth="1"/>
    <col min="5365" max="5365" width="10.5703125" style="71" customWidth="1"/>
    <col min="5366" max="5366" width="3.5703125" style="71" customWidth="1"/>
    <col min="5367" max="5367" width="12.5703125" style="71" bestFit="1" customWidth="1"/>
    <col min="5368" max="5615" width="11.42578125" style="71"/>
    <col min="5616" max="5616" width="27.85546875" style="71" customWidth="1"/>
    <col min="5617" max="5617" width="54.140625" style="71" customWidth="1"/>
    <col min="5618" max="5618" width="16.28515625" style="71" bestFit="1" customWidth="1"/>
    <col min="5619" max="5619" width="3.5703125" style="71" customWidth="1"/>
    <col min="5620" max="5620" width="15.140625" style="71" bestFit="1" customWidth="1"/>
    <col min="5621" max="5621" width="10.5703125" style="71" customWidth="1"/>
    <col min="5622" max="5622" width="3.5703125" style="71" customWidth="1"/>
    <col min="5623" max="5623" width="12.5703125" style="71" bestFit="1" customWidth="1"/>
    <col min="5624" max="5871" width="11.42578125" style="71"/>
    <col min="5872" max="5872" width="27.85546875" style="71" customWidth="1"/>
    <col min="5873" max="5873" width="54.140625" style="71" customWidth="1"/>
    <col min="5874" max="5874" width="16.28515625" style="71" bestFit="1" customWidth="1"/>
    <col min="5875" max="5875" width="3.5703125" style="71" customWidth="1"/>
    <col min="5876" max="5876" width="15.140625" style="71" bestFit="1" customWidth="1"/>
    <col min="5877" max="5877" width="10.5703125" style="71" customWidth="1"/>
    <col min="5878" max="5878" width="3.5703125" style="71" customWidth="1"/>
    <col min="5879" max="5879" width="12.5703125" style="71" bestFit="1" customWidth="1"/>
    <col min="5880" max="6127" width="11.42578125" style="71"/>
    <col min="6128" max="6128" width="27.85546875" style="71" customWidth="1"/>
    <col min="6129" max="6129" width="54.140625" style="71" customWidth="1"/>
    <col min="6130" max="6130" width="16.28515625" style="71" bestFit="1" customWidth="1"/>
    <col min="6131" max="6131" width="3.5703125" style="71" customWidth="1"/>
    <col min="6132" max="6132" width="15.140625" style="71" bestFit="1" customWidth="1"/>
    <col min="6133" max="6133" width="10.5703125" style="71" customWidth="1"/>
    <col min="6134" max="6134" width="3.5703125" style="71" customWidth="1"/>
    <col min="6135" max="6135" width="12.5703125" style="71" bestFit="1" customWidth="1"/>
    <col min="6136" max="6383" width="11.42578125" style="71"/>
    <col min="6384" max="6384" width="27.85546875" style="71" customWidth="1"/>
    <col min="6385" max="6385" width="54.140625" style="71" customWidth="1"/>
    <col min="6386" max="6386" width="16.28515625" style="71" bestFit="1" customWidth="1"/>
    <col min="6387" max="6387" width="3.5703125" style="71" customWidth="1"/>
    <col min="6388" max="6388" width="15.140625" style="71" bestFit="1" customWidth="1"/>
    <col min="6389" max="6389" width="10.5703125" style="71" customWidth="1"/>
    <col min="6390" max="6390" width="3.5703125" style="71" customWidth="1"/>
    <col min="6391" max="6391" width="12.5703125" style="71" bestFit="1" customWidth="1"/>
    <col min="6392" max="6639" width="11.42578125" style="71"/>
    <col min="6640" max="6640" width="27.85546875" style="71" customWidth="1"/>
    <col min="6641" max="6641" width="54.140625" style="71" customWidth="1"/>
    <col min="6642" max="6642" width="16.28515625" style="71" bestFit="1" customWidth="1"/>
    <col min="6643" max="6643" width="3.5703125" style="71" customWidth="1"/>
    <col min="6644" max="6644" width="15.140625" style="71" bestFit="1" customWidth="1"/>
    <col min="6645" max="6645" width="10.5703125" style="71" customWidth="1"/>
    <col min="6646" max="6646" width="3.5703125" style="71" customWidth="1"/>
    <col min="6647" max="6647" width="12.5703125" style="71" bestFit="1" customWidth="1"/>
    <col min="6648" max="6895" width="11.42578125" style="71"/>
    <col min="6896" max="6896" width="27.85546875" style="71" customWidth="1"/>
    <col min="6897" max="6897" width="54.140625" style="71" customWidth="1"/>
    <col min="6898" max="6898" width="16.28515625" style="71" bestFit="1" customWidth="1"/>
    <col min="6899" max="6899" width="3.5703125" style="71" customWidth="1"/>
    <col min="6900" max="6900" width="15.140625" style="71" bestFit="1" customWidth="1"/>
    <col min="6901" max="6901" width="10.5703125" style="71" customWidth="1"/>
    <col min="6902" max="6902" width="3.5703125" style="71" customWidth="1"/>
    <col min="6903" max="6903" width="12.5703125" style="71" bestFit="1" customWidth="1"/>
    <col min="6904" max="7151" width="11.42578125" style="71"/>
    <col min="7152" max="7152" width="27.85546875" style="71" customWidth="1"/>
    <col min="7153" max="7153" width="54.140625" style="71" customWidth="1"/>
    <col min="7154" max="7154" width="16.28515625" style="71" bestFit="1" customWidth="1"/>
    <col min="7155" max="7155" width="3.5703125" style="71" customWidth="1"/>
    <col min="7156" max="7156" width="15.140625" style="71" bestFit="1" customWidth="1"/>
    <col min="7157" max="7157" width="10.5703125" style="71" customWidth="1"/>
    <col min="7158" max="7158" width="3.5703125" style="71" customWidth="1"/>
    <col min="7159" max="7159" width="12.5703125" style="71" bestFit="1" customWidth="1"/>
    <col min="7160" max="7407" width="11.42578125" style="71"/>
    <col min="7408" max="7408" width="27.85546875" style="71" customWidth="1"/>
    <col min="7409" max="7409" width="54.140625" style="71" customWidth="1"/>
    <col min="7410" max="7410" width="16.28515625" style="71" bestFit="1" customWidth="1"/>
    <col min="7411" max="7411" width="3.5703125" style="71" customWidth="1"/>
    <col min="7412" max="7412" width="15.140625" style="71" bestFit="1" customWidth="1"/>
    <col min="7413" max="7413" width="10.5703125" style="71" customWidth="1"/>
    <col min="7414" max="7414" width="3.5703125" style="71" customWidth="1"/>
    <col min="7415" max="7415" width="12.5703125" style="71" bestFit="1" customWidth="1"/>
    <col min="7416" max="7663" width="11.42578125" style="71"/>
    <col min="7664" max="7664" width="27.85546875" style="71" customWidth="1"/>
    <col min="7665" max="7665" width="54.140625" style="71" customWidth="1"/>
    <col min="7666" max="7666" width="16.28515625" style="71" bestFit="1" customWidth="1"/>
    <col min="7667" max="7667" width="3.5703125" style="71" customWidth="1"/>
    <col min="7668" max="7668" width="15.140625" style="71" bestFit="1" customWidth="1"/>
    <col min="7669" max="7669" width="10.5703125" style="71" customWidth="1"/>
    <col min="7670" max="7670" width="3.5703125" style="71" customWidth="1"/>
    <col min="7671" max="7671" width="12.5703125" style="71" bestFit="1" customWidth="1"/>
    <col min="7672" max="7919" width="11.42578125" style="71"/>
    <col min="7920" max="7920" width="27.85546875" style="71" customWidth="1"/>
    <col min="7921" max="7921" width="54.140625" style="71" customWidth="1"/>
    <col min="7922" max="7922" width="16.28515625" style="71" bestFit="1" customWidth="1"/>
    <col min="7923" max="7923" width="3.5703125" style="71" customWidth="1"/>
    <col min="7924" max="7924" width="15.140625" style="71" bestFit="1" customWidth="1"/>
    <col min="7925" max="7925" width="10.5703125" style="71" customWidth="1"/>
    <col min="7926" max="7926" width="3.5703125" style="71" customWidth="1"/>
    <col min="7927" max="7927" width="12.5703125" style="71" bestFit="1" customWidth="1"/>
    <col min="7928" max="8175" width="11.42578125" style="71"/>
    <col min="8176" max="8176" width="27.85546875" style="71" customWidth="1"/>
    <col min="8177" max="8177" width="54.140625" style="71" customWidth="1"/>
    <col min="8178" max="8178" width="16.28515625" style="71" bestFit="1" customWidth="1"/>
    <col min="8179" max="8179" width="3.5703125" style="71" customWidth="1"/>
    <col min="8180" max="8180" width="15.140625" style="71" bestFit="1" customWidth="1"/>
    <col min="8181" max="8181" width="10.5703125" style="71" customWidth="1"/>
    <col min="8182" max="8182" width="3.5703125" style="71" customWidth="1"/>
    <col min="8183" max="8183" width="12.5703125" style="71" bestFit="1" customWidth="1"/>
    <col min="8184" max="8431" width="11.42578125" style="71"/>
    <col min="8432" max="8432" width="27.85546875" style="71" customWidth="1"/>
    <col min="8433" max="8433" width="54.140625" style="71" customWidth="1"/>
    <col min="8434" max="8434" width="16.28515625" style="71" bestFit="1" customWidth="1"/>
    <col min="8435" max="8435" width="3.5703125" style="71" customWidth="1"/>
    <col min="8436" max="8436" width="15.140625" style="71" bestFit="1" customWidth="1"/>
    <col min="8437" max="8437" width="10.5703125" style="71" customWidth="1"/>
    <col min="8438" max="8438" width="3.5703125" style="71" customWidth="1"/>
    <col min="8439" max="8439" width="12.5703125" style="71" bestFit="1" customWidth="1"/>
    <col min="8440" max="8687" width="11.42578125" style="71"/>
    <col min="8688" max="8688" width="27.85546875" style="71" customWidth="1"/>
    <col min="8689" max="8689" width="54.140625" style="71" customWidth="1"/>
    <col min="8690" max="8690" width="16.28515625" style="71" bestFit="1" customWidth="1"/>
    <col min="8691" max="8691" width="3.5703125" style="71" customWidth="1"/>
    <col min="8692" max="8692" width="15.140625" style="71" bestFit="1" customWidth="1"/>
    <col min="8693" max="8693" width="10.5703125" style="71" customWidth="1"/>
    <col min="8694" max="8694" width="3.5703125" style="71" customWidth="1"/>
    <col min="8695" max="8695" width="12.5703125" style="71" bestFit="1" customWidth="1"/>
    <col min="8696" max="8943" width="11.42578125" style="71"/>
    <col min="8944" max="8944" width="27.85546875" style="71" customWidth="1"/>
    <col min="8945" max="8945" width="54.140625" style="71" customWidth="1"/>
    <col min="8946" max="8946" width="16.28515625" style="71" bestFit="1" customWidth="1"/>
    <col min="8947" max="8947" width="3.5703125" style="71" customWidth="1"/>
    <col min="8948" max="8948" width="15.140625" style="71" bestFit="1" customWidth="1"/>
    <col min="8949" max="8949" width="10.5703125" style="71" customWidth="1"/>
    <col min="8950" max="8950" width="3.5703125" style="71" customWidth="1"/>
    <col min="8951" max="8951" width="12.5703125" style="71" bestFit="1" customWidth="1"/>
    <col min="8952" max="9199" width="11.42578125" style="71"/>
    <col min="9200" max="9200" width="27.85546875" style="71" customWidth="1"/>
    <col min="9201" max="9201" width="54.140625" style="71" customWidth="1"/>
    <col min="9202" max="9202" width="16.28515625" style="71" bestFit="1" customWidth="1"/>
    <col min="9203" max="9203" width="3.5703125" style="71" customWidth="1"/>
    <col min="9204" max="9204" width="15.140625" style="71" bestFit="1" customWidth="1"/>
    <col min="9205" max="9205" width="10.5703125" style="71" customWidth="1"/>
    <col min="9206" max="9206" width="3.5703125" style="71" customWidth="1"/>
    <col min="9207" max="9207" width="12.5703125" style="71" bestFit="1" customWidth="1"/>
    <col min="9208" max="9455" width="11.42578125" style="71"/>
    <col min="9456" max="9456" width="27.85546875" style="71" customWidth="1"/>
    <col min="9457" max="9457" width="54.140625" style="71" customWidth="1"/>
    <col min="9458" max="9458" width="16.28515625" style="71" bestFit="1" customWidth="1"/>
    <col min="9459" max="9459" width="3.5703125" style="71" customWidth="1"/>
    <col min="9460" max="9460" width="15.140625" style="71" bestFit="1" customWidth="1"/>
    <col min="9461" max="9461" width="10.5703125" style="71" customWidth="1"/>
    <col min="9462" max="9462" width="3.5703125" style="71" customWidth="1"/>
    <col min="9463" max="9463" width="12.5703125" style="71" bestFit="1" customWidth="1"/>
    <col min="9464" max="9711" width="11.42578125" style="71"/>
    <col min="9712" max="9712" width="27.85546875" style="71" customWidth="1"/>
    <col min="9713" max="9713" width="54.140625" style="71" customWidth="1"/>
    <col min="9714" max="9714" width="16.28515625" style="71" bestFit="1" customWidth="1"/>
    <col min="9715" max="9715" width="3.5703125" style="71" customWidth="1"/>
    <col min="9716" max="9716" width="15.140625" style="71" bestFit="1" customWidth="1"/>
    <col min="9717" max="9717" width="10.5703125" style="71" customWidth="1"/>
    <col min="9718" max="9718" width="3.5703125" style="71" customWidth="1"/>
    <col min="9719" max="9719" width="12.5703125" style="71" bestFit="1" customWidth="1"/>
    <col min="9720" max="9967" width="11.42578125" style="71"/>
    <col min="9968" max="9968" width="27.85546875" style="71" customWidth="1"/>
    <col min="9969" max="9969" width="54.140625" style="71" customWidth="1"/>
    <col min="9970" max="9970" width="16.28515625" style="71" bestFit="1" customWidth="1"/>
    <col min="9971" max="9971" width="3.5703125" style="71" customWidth="1"/>
    <col min="9972" max="9972" width="15.140625" style="71" bestFit="1" customWidth="1"/>
    <col min="9973" max="9973" width="10.5703125" style="71" customWidth="1"/>
    <col min="9974" max="9974" width="3.5703125" style="71" customWidth="1"/>
    <col min="9975" max="9975" width="12.5703125" style="71" bestFit="1" customWidth="1"/>
    <col min="9976" max="10223" width="11.42578125" style="71"/>
    <col min="10224" max="10224" width="27.85546875" style="71" customWidth="1"/>
    <col min="10225" max="10225" width="54.140625" style="71" customWidth="1"/>
    <col min="10226" max="10226" width="16.28515625" style="71" bestFit="1" customWidth="1"/>
    <col min="10227" max="10227" width="3.5703125" style="71" customWidth="1"/>
    <col min="10228" max="10228" width="15.140625" style="71" bestFit="1" customWidth="1"/>
    <col min="10229" max="10229" width="10.5703125" style="71" customWidth="1"/>
    <col min="10230" max="10230" width="3.5703125" style="71" customWidth="1"/>
    <col min="10231" max="10231" width="12.5703125" style="71" bestFit="1" customWidth="1"/>
    <col min="10232" max="10479" width="11.42578125" style="71"/>
    <col min="10480" max="10480" width="27.85546875" style="71" customWidth="1"/>
    <col min="10481" max="10481" width="54.140625" style="71" customWidth="1"/>
    <col min="10482" max="10482" width="16.28515625" style="71" bestFit="1" customWidth="1"/>
    <col min="10483" max="10483" width="3.5703125" style="71" customWidth="1"/>
    <col min="10484" max="10484" width="15.140625" style="71" bestFit="1" customWidth="1"/>
    <col min="10485" max="10485" width="10.5703125" style="71" customWidth="1"/>
    <col min="10486" max="10486" width="3.5703125" style="71" customWidth="1"/>
    <col min="10487" max="10487" width="12.5703125" style="71" bestFit="1" customWidth="1"/>
    <col min="10488" max="10735" width="11.42578125" style="71"/>
    <col min="10736" max="10736" width="27.85546875" style="71" customWidth="1"/>
    <col min="10737" max="10737" width="54.140625" style="71" customWidth="1"/>
    <col min="10738" max="10738" width="16.28515625" style="71" bestFit="1" customWidth="1"/>
    <col min="10739" max="10739" width="3.5703125" style="71" customWidth="1"/>
    <col min="10740" max="10740" width="15.140625" style="71" bestFit="1" customWidth="1"/>
    <col min="10741" max="10741" width="10.5703125" style="71" customWidth="1"/>
    <col min="10742" max="10742" width="3.5703125" style="71" customWidth="1"/>
    <col min="10743" max="10743" width="12.5703125" style="71" bestFit="1" customWidth="1"/>
    <col min="10744" max="10991" width="11.42578125" style="71"/>
    <col min="10992" max="10992" width="27.85546875" style="71" customWidth="1"/>
    <col min="10993" max="10993" width="54.140625" style="71" customWidth="1"/>
    <col min="10994" max="10994" width="16.28515625" style="71" bestFit="1" customWidth="1"/>
    <col min="10995" max="10995" width="3.5703125" style="71" customWidth="1"/>
    <col min="10996" max="10996" width="15.140625" style="71" bestFit="1" customWidth="1"/>
    <col min="10997" max="10997" width="10.5703125" style="71" customWidth="1"/>
    <col min="10998" max="10998" width="3.5703125" style="71" customWidth="1"/>
    <col min="10999" max="10999" width="12.5703125" style="71" bestFit="1" customWidth="1"/>
    <col min="11000" max="11247" width="11.42578125" style="71"/>
    <col min="11248" max="11248" width="27.85546875" style="71" customWidth="1"/>
    <col min="11249" max="11249" width="54.140625" style="71" customWidth="1"/>
    <col min="11250" max="11250" width="16.28515625" style="71" bestFit="1" customWidth="1"/>
    <col min="11251" max="11251" width="3.5703125" style="71" customWidth="1"/>
    <col min="11252" max="11252" width="15.140625" style="71" bestFit="1" customWidth="1"/>
    <col min="11253" max="11253" width="10.5703125" style="71" customWidth="1"/>
    <col min="11254" max="11254" width="3.5703125" style="71" customWidth="1"/>
    <col min="11255" max="11255" width="12.5703125" style="71" bestFit="1" customWidth="1"/>
    <col min="11256" max="11503" width="11.42578125" style="71"/>
    <col min="11504" max="11504" width="27.85546875" style="71" customWidth="1"/>
    <col min="11505" max="11505" width="54.140625" style="71" customWidth="1"/>
    <col min="11506" max="11506" width="16.28515625" style="71" bestFit="1" customWidth="1"/>
    <col min="11507" max="11507" width="3.5703125" style="71" customWidth="1"/>
    <col min="11508" max="11508" width="15.140625" style="71" bestFit="1" customWidth="1"/>
    <col min="11509" max="11509" width="10.5703125" style="71" customWidth="1"/>
    <col min="11510" max="11510" width="3.5703125" style="71" customWidth="1"/>
    <col min="11511" max="11511" width="12.5703125" style="71" bestFit="1" customWidth="1"/>
    <col min="11512" max="11759" width="11.42578125" style="71"/>
    <col min="11760" max="11760" width="27.85546875" style="71" customWidth="1"/>
    <col min="11761" max="11761" width="54.140625" style="71" customWidth="1"/>
    <col min="11762" max="11762" width="16.28515625" style="71" bestFit="1" customWidth="1"/>
    <col min="11763" max="11763" width="3.5703125" style="71" customWidth="1"/>
    <col min="11764" max="11764" width="15.140625" style="71" bestFit="1" customWidth="1"/>
    <col min="11765" max="11765" width="10.5703125" style="71" customWidth="1"/>
    <col min="11766" max="11766" width="3.5703125" style="71" customWidth="1"/>
    <col min="11767" max="11767" width="12.5703125" style="71" bestFit="1" customWidth="1"/>
    <col min="11768" max="12015" width="11.42578125" style="71"/>
    <col min="12016" max="12016" width="27.85546875" style="71" customWidth="1"/>
    <col min="12017" max="12017" width="54.140625" style="71" customWidth="1"/>
    <col min="12018" max="12018" width="16.28515625" style="71" bestFit="1" customWidth="1"/>
    <col min="12019" max="12019" width="3.5703125" style="71" customWidth="1"/>
    <col min="12020" max="12020" width="15.140625" style="71" bestFit="1" customWidth="1"/>
    <col min="12021" max="12021" width="10.5703125" style="71" customWidth="1"/>
    <col min="12022" max="12022" width="3.5703125" style="71" customWidth="1"/>
    <col min="12023" max="12023" width="12.5703125" style="71" bestFit="1" customWidth="1"/>
    <col min="12024" max="12271" width="11.42578125" style="71"/>
    <col min="12272" max="12272" width="27.85546875" style="71" customWidth="1"/>
    <col min="12273" max="12273" width="54.140625" style="71" customWidth="1"/>
    <col min="12274" max="12274" width="16.28515625" style="71" bestFit="1" customWidth="1"/>
    <col min="12275" max="12275" width="3.5703125" style="71" customWidth="1"/>
    <col min="12276" max="12276" width="15.140625" style="71" bestFit="1" customWidth="1"/>
    <col min="12277" max="12277" width="10.5703125" style="71" customWidth="1"/>
    <col min="12278" max="12278" width="3.5703125" style="71" customWidth="1"/>
    <col min="12279" max="12279" width="12.5703125" style="71" bestFit="1" customWidth="1"/>
    <col min="12280" max="12527" width="11.42578125" style="71"/>
    <col min="12528" max="12528" width="27.85546875" style="71" customWidth="1"/>
    <col min="12529" max="12529" width="54.140625" style="71" customWidth="1"/>
    <col min="12530" max="12530" width="16.28515625" style="71" bestFit="1" customWidth="1"/>
    <col min="12531" max="12531" width="3.5703125" style="71" customWidth="1"/>
    <col min="12532" max="12532" width="15.140625" style="71" bestFit="1" customWidth="1"/>
    <col min="12533" max="12533" width="10.5703125" style="71" customWidth="1"/>
    <col min="12534" max="12534" width="3.5703125" style="71" customWidth="1"/>
    <col min="12535" max="12535" width="12.5703125" style="71" bestFit="1" customWidth="1"/>
    <col min="12536" max="12783" width="11.42578125" style="71"/>
    <col min="12784" max="12784" width="27.85546875" style="71" customWidth="1"/>
    <col min="12785" max="12785" width="54.140625" style="71" customWidth="1"/>
    <col min="12786" max="12786" width="16.28515625" style="71" bestFit="1" customWidth="1"/>
    <col min="12787" max="12787" width="3.5703125" style="71" customWidth="1"/>
    <col min="12788" max="12788" width="15.140625" style="71" bestFit="1" customWidth="1"/>
    <col min="12789" max="12789" width="10.5703125" style="71" customWidth="1"/>
    <col min="12790" max="12790" width="3.5703125" style="71" customWidth="1"/>
    <col min="12791" max="12791" width="12.5703125" style="71" bestFit="1" customWidth="1"/>
    <col min="12792" max="13039" width="11.42578125" style="71"/>
    <col min="13040" max="13040" width="27.85546875" style="71" customWidth="1"/>
    <col min="13041" max="13041" width="54.140625" style="71" customWidth="1"/>
    <col min="13042" max="13042" width="16.28515625" style="71" bestFit="1" customWidth="1"/>
    <col min="13043" max="13043" width="3.5703125" style="71" customWidth="1"/>
    <col min="13044" max="13044" width="15.140625" style="71" bestFit="1" customWidth="1"/>
    <col min="13045" max="13045" width="10.5703125" style="71" customWidth="1"/>
    <col min="13046" max="13046" width="3.5703125" style="71" customWidth="1"/>
    <col min="13047" max="13047" width="12.5703125" style="71" bestFit="1" customWidth="1"/>
    <col min="13048" max="13295" width="11.42578125" style="71"/>
    <col min="13296" max="13296" width="27.85546875" style="71" customWidth="1"/>
    <col min="13297" max="13297" width="54.140625" style="71" customWidth="1"/>
    <col min="13298" max="13298" width="16.28515625" style="71" bestFit="1" customWidth="1"/>
    <col min="13299" max="13299" width="3.5703125" style="71" customWidth="1"/>
    <col min="13300" max="13300" width="15.140625" style="71" bestFit="1" customWidth="1"/>
    <col min="13301" max="13301" width="10.5703125" style="71" customWidth="1"/>
    <col min="13302" max="13302" width="3.5703125" style="71" customWidth="1"/>
    <col min="13303" max="13303" width="12.5703125" style="71" bestFit="1" customWidth="1"/>
    <col min="13304" max="13551" width="11.42578125" style="71"/>
    <col min="13552" max="13552" width="27.85546875" style="71" customWidth="1"/>
    <col min="13553" max="13553" width="54.140625" style="71" customWidth="1"/>
    <col min="13554" max="13554" width="16.28515625" style="71" bestFit="1" customWidth="1"/>
    <col min="13555" max="13555" width="3.5703125" style="71" customWidth="1"/>
    <col min="13556" max="13556" width="15.140625" style="71" bestFit="1" customWidth="1"/>
    <col min="13557" max="13557" width="10.5703125" style="71" customWidth="1"/>
    <col min="13558" max="13558" width="3.5703125" style="71" customWidth="1"/>
    <col min="13559" max="13559" width="12.5703125" style="71" bestFit="1" customWidth="1"/>
    <col min="13560" max="13807" width="11.42578125" style="71"/>
    <col min="13808" max="13808" width="27.85546875" style="71" customWidth="1"/>
    <col min="13809" max="13809" width="54.140625" style="71" customWidth="1"/>
    <col min="13810" max="13810" width="16.28515625" style="71" bestFit="1" customWidth="1"/>
    <col min="13811" max="13811" width="3.5703125" style="71" customWidth="1"/>
    <col min="13812" max="13812" width="15.140625" style="71" bestFit="1" customWidth="1"/>
    <col min="13813" max="13813" width="10.5703125" style="71" customWidth="1"/>
    <col min="13814" max="13814" width="3.5703125" style="71" customWidth="1"/>
    <col min="13815" max="13815" width="12.5703125" style="71" bestFit="1" customWidth="1"/>
    <col min="13816" max="14063" width="11.42578125" style="71"/>
    <col min="14064" max="14064" width="27.85546875" style="71" customWidth="1"/>
    <col min="14065" max="14065" width="54.140625" style="71" customWidth="1"/>
    <col min="14066" max="14066" width="16.28515625" style="71" bestFit="1" customWidth="1"/>
    <col min="14067" max="14067" width="3.5703125" style="71" customWidth="1"/>
    <col min="14068" max="14068" width="15.140625" style="71" bestFit="1" customWidth="1"/>
    <col min="14069" max="14069" width="10.5703125" style="71" customWidth="1"/>
    <col min="14070" max="14070" width="3.5703125" style="71" customWidth="1"/>
    <col min="14071" max="14071" width="12.5703125" style="71" bestFit="1" customWidth="1"/>
    <col min="14072" max="14319" width="11.42578125" style="71"/>
    <col min="14320" max="14320" width="27.85546875" style="71" customWidth="1"/>
    <col min="14321" max="14321" width="54.140625" style="71" customWidth="1"/>
    <col min="14322" max="14322" width="16.28515625" style="71" bestFit="1" customWidth="1"/>
    <col min="14323" max="14323" width="3.5703125" style="71" customWidth="1"/>
    <col min="14324" max="14324" width="15.140625" style="71" bestFit="1" customWidth="1"/>
    <col min="14325" max="14325" width="10.5703125" style="71" customWidth="1"/>
    <col min="14326" max="14326" width="3.5703125" style="71" customWidth="1"/>
    <col min="14327" max="14327" width="12.5703125" style="71" bestFit="1" customWidth="1"/>
    <col min="14328" max="14575" width="11.42578125" style="71"/>
    <col min="14576" max="14576" width="27.85546875" style="71" customWidth="1"/>
    <col min="14577" max="14577" width="54.140625" style="71" customWidth="1"/>
    <col min="14578" max="14578" width="16.28515625" style="71" bestFit="1" customWidth="1"/>
    <col min="14579" max="14579" width="3.5703125" style="71" customWidth="1"/>
    <col min="14580" max="14580" width="15.140625" style="71" bestFit="1" customWidth="1"/>
    <col min="14581" max="14581" width="10.5703125" style="71" customWidth="1"/>
    <col min="14582" max="14582" width="3.5703125" style="71" customWidth="1"/>
    <col min="14583" max="14583" width="12.5703125" style="71" bestFit="1" customWidth="1"/>
    <col min="14584" max="14831" width="11.42578125" style="71"/>
    <col min="14832" max="14832" width="27.85546875" style="71" customWidth="1"/>
    <col min="14833" max="14833" width="54.140625" style="71" customWidth="1"/>
    <col min="14834" max="14834" width="16.28515625" style="71" bestFit="1" customWidth="1"/>
    <col min="14835" max="14835" width="3.5703125" style="71" customWidth="1"/>
    <col min="14836" max="14836" width="15.140625" style="71" bestFit="1" customWidth="1"/>
    <col min="14837" max="14837" width="10.5703125" style="71" customWidth="1"/>
    <col min="14838" max="14838" width="3.5703125" style="71" customWidth="1"/>
    <col min="14839" max="14839" width="12.5703125" style="71" bestFit="1" customWidth="1"/>
    <col min="14840" max="15087" width="11.42578125" style="71"/>
    <col min="15088" max="15088" width="27.85546875" style="71" customWidth="1"/>
    <col min="15089" max="15089" width="54.140625" style="71" customWidth="1"/>
    <col min="15090" max="15090" width="16.28515625" style="71" bestFit="1" customWidth="1"/>
    <col min="15091" max="15091" width="3.5703125" style="71" customWidth="1"/>
    <col min="15092" max="15092" width="15.140625" style="71" bestFit="1" customWidth="1"/>
    <col min="15093" max="15093" width="10.5703125" style="71" customWidth="1"/>
    <col min="15094" max="15094" width="3.5703125" style="71" customWidth="1"/>
    <col min="15095" max="15095" width="12.5703125" style="71" bestFit="1" customWidth="1"/>
    <col min="15096" max="15343" width="11.42578125" style="71"/>
    <col min="15344" max="15344" width="27.85546875" style="71" customWidth="1"/>
    <col min="15345" max="15345" width="54.140625" style="71" customWidth="1"/>
    <col min="15346" max="15346" width="16.28515625" style="71" bestFit="1" customWidth="1"/>
    <col min="15347" max="15347" width="3.5703125" style="71" customWidth="1"/>
    <col min="15348" max="15348" width="15.140625" style="71" bestFit="1" customWidth="1"/>
    <col min="15349" max="15349" width="10.5703125" style="71" customWidth="1"/>
    <col min="15350" max="15350" width="3.5703125" style="71" customWidth="1"/>
    <col min="15351" max="15351" width="12.5703125" style="71" bestFit="1" customWidth="1"/>
    <col min="15352" max="15599" width="11.42578125" style="71"/>
    <col min="15600" max="15600" width="27.85546875" style="71" customWidth="1"/>
    <col min="15601" max="15601" width="54.140625" style="71" customWidth="1"/>
    <col min="15602" max="15602" width="16.28515625" style="71" bestFit="1" customWidth="1"/>
    <col min="15603" max="15603" width="3.5703125" style="71" customWidth="1"/>
    <col min="15604" max="15604" width="15.140625" style="71" bestFit="1" customWidth="1"/>
    <col min="15605" max="15605" width="10.5703125" style="71" customWidth="1"/>
    <col min="15606" max="15606" width="3.5703125" style="71" customWidth="1"/>
    <col min="15607" max="15607" width="12.5703125" style="71" bestFit="1" customWidth="1"/>
    <col min="15608" max="15855" width="11.42578125" style="71"/>
    <col min="15856" max="15856" width="27.85546875" style="71" customWidth="1"/>
    <col min="15857" max="15857" width="54.140625" style="71" customWidth="1"/>
    <col min="15858" max="15858" width="16.28515625" style="71" bestFit="1" customWidth="1"/>
    <col min="15859" max="15859" width="3.5703125" style="71" customWidth="1"/>
    <col min="15860" max="15860" width="15.140625" style="71" bestFit="1" customWidth="1"/>
    <col min="15861" max="15861" width="10.5703125" style="71" customWidth="1"/>
    <col min="15862" max="15862" width="3.5703125" style="71" customWidth="1"/>
    <col min="15863" max="15863" width="12.5703125" style="71" bestFit="1" customWidth="1"/>
    <col min="15864" max="16111" width="11.42578125" style="71"/>
    <col min="16112" max="16112" width="27.85546875" style="71" customWidth="1"/>
    <col min="16113" max="16113" width="54.140625" style="71" customWidth="1"/>
    <col min="16114" max="16114" width="16.28515625" style="71" bestFit="1" customWidth="1"/>
    <col min="16115" max="16115" width="3.5703125" style="71" customWidth="1"/>
    <col min="16116" max="16116" width="15.140625" style="71" bestFit="1" customWidth="1"/>
    <col min="16117" max="16117" width="10.5703125" style="71" customWidth="1"/>
    <col min="16118" max="16118" width="3.5703125" style="71" customWidth="1"/>
    <col min="16119" max="16119" width="12.5703125" style="71" bestFit="1" customWidth="1"/>
    <col min="16120" max="16384" width="11.42578125" style="71"/>
  </cols>
  <sheetData>
    <row r="1" spans="1:11" customFormat="1" x14ac:dyDescent="0.25">
      <c r="C1" s="6" t="s">
        <v>2</v>
      </c>
      <c r="D1" s="6"/>
      <c r="E1" s="71"/>
      <c r="F1" s="1"/>
      <c r="G1" s="1"/>
      <c r="H1" s="71"/>
      <c r="I1" s="71"/>
      <c r="J1" s="71"/>
      <c r="K1" s="71"/>
    </row>
    <row r="2" spans="1:11" customFormat="1" x14ac:dyDescent="0.25">
      <c r="C2" s="6" t="s">
        <v>52</v>
      </c>
      <c r="D2" s="6"/>
      <c r="E2" s="71"/>
      <c r="H2" s="71"/>
      <c r="I2" s="71"/>
      <c r="J2" s="71"/>
      <c r="K2" s="71"/>
    </row>
    <row r="3" spans="1:11" s="4" customFormat="1" ht="12.75" x14ac:dyDescent="0.2">
      <c r="C3" s="6" t="s">
        <v>99</v>
      </c>
      <c r="D3" s="12"/>
    </row>
    <row r="4" spans="1:11" customFormat="1" x14ac:dyDescent="0.25">
      <c r="C4" s="6" t="s">
        <v>53</v>
      </c>
      <c r="D4" s="6"/>
      <c r="E4" s="71"/>
      <c r="F4" s="2" t="s">
        <v>57</v>
      </c>
      <c r="G4" s="3" t="s">
        <v>0</v>
      </c>
      <c r="H4" s="71"/>
      <c r="I4" s="71"/>
      <c r="J4" s="71"/>
      <c r="K4" s="71"/>
    </row>
    <row r="5" spans="1:11" customFormat="1" x14ac:dyDescent="0.25">
      <c r="A5" s="71"/>
      <c r="B5" s="7"/>
      <c r="C5" s="6" t="s">
        <v>79</v>
      </c>
      <c r="D5" s="6"/>
      <c r="E5" s="71"/>
      <c r="F5" s="2" t="s">
        <v>1</v>
      </c>
      <c r="G5" s="3">
        <v>45747</v>
      </c>
      <c r="H5" s="71"/>
      <c r="I5" s="71"/>
      <c r="J5" s="71"/>
      <c r="K5" s="71"/>
    </row>
    <row r="6" spans="1:11" customFormat="1" x14ac:dyDescent="0.25">
      <c r="A6" s="71"/>
      <c r="B6" s="7"/>
      <c r="C6" s="6"/>
      <c r="D6" s="6"/>
      <c r="E6" s="71"/>
      <c r="F6" s="7"/>
      <c r="G6" s="11"/>
      <c r="H6" s="11"/>
      <c r="I6" s="71"/>
      <c r="J6" s="71"/>
      <c r="K6" s="71"/>
    </row>
    <row r="7" spans="1:11" ht="21" customHeight="1" x14ac:dyDescent="0.25">
      <c r="A7" s="141" t="s">
        <v>100</v>
      </c>
      <c r="B7" s="138" t="s">
        <v>95</v>
      </c>
      <c r="C7" s="139"/>
      <c r="D7" s="6"/>
      <c r="E7" s="140" t="s">
        <v>105</v>
      </c>
      <c r="F7" s="140"/>
      <c r="G7" s="140"/>
      <c r="H7" s="140"/>
      <c r="I7" s="140"/>
      <c r="J7" s="140"/>
    </row>
    <row r="8" spans="1:11" s="72" customFormat="1" ht="45" x14ac:dyDescent="0.2">
      <c r="A8" s="142"/>
      <c r="B8" s="110" t="s">
        <v>89</v>
      </c>
      <c r="C8" s="111" t="s">
        <v>91</v>
      </c>
      <c r="D8" s="6"/>
      <c r="E8" s="110" t="s">
        <v>89</v>
      </c>
      <c r="F8" s="110" t="s">
        <v>90</v>
      </c>
      <c r="G8" s="110" t="s">
        <v>94</v>
      </c>
      <c r="H8" s="110" t="s">
        <v>65</v>
      </c>
      <c r="I8" s="110" t="s">
        <v>92</v>
      </c>
      <c r="J8" s="111" t="s">
        <v>93</v>
      </c>
    </row>
    <row r="9" spans="1:11" x14ac:dyDescent="0.25">
      <c r="A9" s="112" t="s">
        <v>112</v>
      </c>
      <c r="B9" s="113">
        <v>31</v>
      </c>
      <c r="C9" s="114">
        <v>6112538954.6599998</v>
      </c>
      <c r="D9" s="6"/>
      <c r="E9" s="118">
        <v>30</v>
      </c>
      <c r="F9" s="118">
        <v>25</v>
      </c>
      <c r="G9" s="120">
        <v>6066908954.6599998</v>
      </c>
      <c r="H9" s="120">
        <v>2207793332</v>
      </c>
      <c r="I9" s="121">
        <f>+F9/E9</f>
        <v>0.83333333333333337</v>
      </c>
      <c r="J9" s="122">
        <f>+H9/G9</f>
        <v>0.36390744421905186</v>
      </c>
    </row>
    <row r="10" spans="1:11" x14ac:dyDescent="0.25">
      <c r="A10" s="112" t="s">
        <v>101</v>
      </c>
      <c r="B10" s="115">
        <v>14</v>
      </c>
      <c r="C10" s="116">
        <v>1325850000</v>
      </c>
      <c r="D10" s="6"/>
      <c r="E10" s="118">
        <v>14</v>
      </c>
      <c r="F10" s="118">
        <v>11</v>
      </c>
      <c r="G10" s="125">
        <v>1325850000</v>
      </c>
      <c r="H10" s="125">
        <v>1058541331</v>
      </c>
      <c r="I10" s="121">
        <f t="shared" ref="I10:I36" si="0">+F10/E10</f>
        <v>0.7857142857142857</v>
      </c>
      <c r="J10" s="126">
        <f t="shared" ref="J10:J36" si="1">+H10/G10</f>
        <v>0.79838694497869289</v>
      </c>
    </row>
    <row r="11" spans="1:11" x14ac:dyDescent="0.25">
      <c r="A11" s="112" t="s">
        <v>86</v>
      </c>
      <c r="B11" s="115">
        <v>91</v>
      </c>
      <c r="C11" s="116">
        <v>6172145821</v>
      </c>
      <c r="D11" s="6"/>
      <c r="E11" s="118">
        <v>43</v>
      </c>
      <c r="F11" s="118">
        <v>27</v>
      </c>
      <c r="G11" s="125">
        <v>2073678667</v>
      </c>
      <c r="H11" s="125">
        <v>1479898000</v>
      </c>
      <c r="I11" s="121">
        <f t="shared" si="0"/>
        <v>0.62790697674418605</v>
      </c>
      <c r="J11" s="126">
        <f t="shared" si="1"/>
        <v>0.71365830374335426</v>
      </c>
    </row>
    <row r="12" spans="1:11" x14ac:dyDescent="0.25">
      <c r="A12" s="112" t="s">
        <v>66</v>
      </c>
      <c r="B12" s="115">
        <v>132</v>
      </c>
      <c r="C12" s="116">
        <v>19302861595</v>
      </c>
      <c r="D12" s="73"/>
      <c r="E12" s="118">
        <v>122</v>
      </c>
      <c r="F12" s="118">
        <v>90</v>
      </c>
      <c r="G12" s="125">
        <v>12601861592</v>
      </c>
      <c r="H12" s="125">
        <v>8219790001</v>
      </c>
      <c r="I12" s="121">
        <f t="shared" si="0"/>
        <v>0.73770491803278693</v>
      </c>
      <c r="J12" s="126">
        <f t="shared" si="1"/>
        <v>0.65226791621153368</v>
      </c>
    </row>
    <row r="13" spans="1:11" x14ac:dyDescent="0.25">
      <c r="A13" s="112" t="s">
        <v>67</v>
      </c>
      <c r="B13" s="115">
        <v>41</v>
      </c>
      <c r="C13" s="116">
        <v>4400362000</v>
      </c>
      <c r="D13" s="73"/>
      <c r="E13" s="118">
        <v>41</v>
      </c>
      <c r="F13" s="118">
        <v>35</v>
      </c>
      <c r="G13" s="125">
        <v>4400362000</v>
      </c>
      <c r="H13" s="125">
        <v>3935977000</v>
      </c>
      <c r="I13" s="121">
        <f t="shared" si="0"/>
        <v>0.85365853658536583</v>
      </c>
      <c r="J13" s="126">
        <f t="shared" si="1"/>
        <v>0.89446663706304164</v>
      </c>
    </row>
    <row r="14" spans="1:11" x14ac:dyDescent="0.25">
      <c r="A14" s="112" t="s">
        <v>68</v>
      </c>
      <c r="B14" s="115">
        <v>33</v>
      </c>
      <c r="C14" s="116">
        <v>3522160000</v>
      </c>
      <c r="D14" s="73"/>
      <c r="E14" s="118">
        <v>33</v>
      </c>
      <c r="F14" s="118">
        <v>26</v>
      </c>
      <c r="G14" s="125">
        <v>3522160000</v>
      </c>
      <c r="H14" s="125">
        <v>2594690000</v>
      </c>
      <c r="I14" s="121">
        <f t="shared" si="0"/>
        <v>0.78787878787878785</v>
      </c>
      <c r="J14" s="126">
        <f t="shared" si="1"/>
        <v>0.73667578985622462</v>
      </c>
    </row>
    <row r="15" spans="1:11" x14ac:dyDescent="0.25">
      <c r="A15" s="112" t="s">
        <v>69</v>
      </c>
      <c r="B15" s="115">
        <v>95</v>
      </c>
      <c r="C15" s="116">
        <v>7509033661.3199997</v>
      </c>
      <c r="D15" s="73"/>
      <c r="E15" s="118">
        <v>94</v>
      </c>
      <c r="F15" s="118">
        <v>64</v>
      </c>
      <c r="G15" s="125">
        <v>7472250328.3199997</v>
      </c>
      <c r="H15" s="125">
        <v>5356855692</v>
      </c>
      <c r="I15" s="121">
        <f t="shared" si="0"/>
        <v>0.68085106382978722</v>
      </c>
      <c r="J15" s="126">
        <f t="shared" si="1"/>
        <v>0.71689992393555046</v>
      </c>
    </row>
    <row r="16" spans="1:11" x14ac:dyDescent="0.25">
      <c r="A16" s="112" t="s">
        <v>113</v>
      </c>
      <c r="B16" s="115">
        <v>5</v>
      </c>
      <c r="C16" s="116">
        <v>657077666</v>
      </c>
      <c r="D16" s="73"/>
      <c r="E16" s="118">
        <v>5</v>
      </c>
      <c r="F16" s="118">
        <v>5</v>
      </c>
      <c r="G16" s="125">
        <v>657077666</v>
      </c>
      <c r="H16" s="125">
        <v>647431999</v>
      </c>
      <c r="I16" s="121">
        <f t="shared" si="0"/>
        <v>1</v>
      </c>
      <c r="J16" s="126">
        <f t="shared" si="1"/>
        <v>0.9853203548087115</v>
      </c>
    </row>
    <row r="17" spans="1:10" x14ac:dyDescent="0.25">
      <c r="A17" s="112" t="s">
        <v>71</v>
      </c>
      <c r="B17" s="115">
        <v>159</v>
      </c>
      <c r="C17" s="116">
        <v>44232401668</v>
      </c>
      <c r="D17" s="73"/>
      <c r="E17" s="118">
        <v>154</v>
      </c>
      <c r="F17" s="118">
        <v>75</v>
      </c>
      <c r="G17" s="125">
        <v>13087623668</v>
      </c>
      <c r="H17" s="125">
        <v>6693143333</v>
      </c>
      <c r="I17" s="121">
        <f t="shared" si="0"/>
        <v>0.48701298701298701</v>
      </c>
      <c r="J17" s="126">
        <f t="shared" si="1"/>
        <v>0.51141013088305132</v>
      </c>
    </row>
    <row r="18" spans="1:10" x14ac:dyDescent="0.25">
      <c r="A18" s="112" t="s">
        <v>72</v>
      </c>
      <c r="B18" s="115">
        <v>234</v>
      </c>
      <c r="C18" s="116">
        <v>68910843214.720001</v>
      </c>
      <c r="D18" s="73"/>
      <c r="E18" s="118">
        <v>208</v>
      </c>
      <c r="F18" s="118">
        <v>84</v>
      </c>
      <c r="G18" s="125">
        <v>30553400662</v>
      </c>
      <c r="H18" s="125">
        <v>9435334727</v>
      </c>
      <c r="I18" s="121">
        <f t="shared" si="0"/>
        <v>0.40384615384615385</v>
      </c>
      <c r="J18" s="126">
        <f t="shared" si="1"/>
        <v>0.30881455165594557</v>
      </c>
    </row>
    <row r="19" spans="1:10" x14ac:dyDescent="0.25">
      <c r="A19" s="112" t="s">
        <v>73</v>
      </c>
      <c r="B19" s="115">
        <v>55</v>
      </c>
      <c r="C19" s="116">
        <v>12604450000</v>
      </c>
      <c r="D19" s="73"/>
      <c r="E19" s="118">
        <v>37</v>
      </c>
      <c r="F19" s="118">
        <v>14</v>
      </c>
      <c r="G19" s="125">
        <v>4316650000</v>
      </c>
      <c r="H19" s="125">
        <v>1780470000</v>
      </c>
      <c r="I19" s="121">
        <f t="shared" si="0"/>
        <v>0.3783783783783784</v>
      </c>
      <c r="J19" s="126">
        <f t="shared" si="1"/>
        <v>0.41246568519569576</v>
      </c>
    </row>
    <row r="20" spans="1:10" x14ac:dyDescent="0.25">
      <c r="A20" s="112" t="s">
        <v>70</v>
      </c>
      <c r="B20" s="115">
        <v>177</v>
      </c>
      <c r="C20" s="116">
        <v>114814652359.73004</v>
      </c>
      <c r="D20" s="73"/>
      <c r="E20" s="118">
        <v>140</v>
      </c>
      <c r="F20" s="118">
        <v>101</v>
      </c>
      <c r="G20" s="125">
        <v>42813322488.010002</v>
      </c>
      <c r="H20" s="125">
        <v>9592513333</v>
      </c>
      <c r="I20" s="121">
        <f t="shared" si="0"/>
        <v>0.72142857142857142</v>
      </c>
      <c r="J20" s="126">
        <f t="shared" si="1"/>
        <v>0.22405440118987288</v>
      </c>
    </row>
    <row r="21" spans="1:10" x14ac:dyDescent="0.25">
      <c r="A21" s="112" t="s">
        <v>87</v>
      </c>
      <c r="B21" s="115">
        <v>607</v>
      </c>
      <c r="C21" s="116">
        <v>1522879374556.01</v>
      </c>
      <c r="D21" s="73"/>
      <c r="E21" s="118">
        <v>600</v>
      </c>
      <c r="F21" s="118">
        <v>229</v>
      </c>
      <c r="G21" s="125">
        <v>985601339504.01001</v>
      </c>
      <c r="H21" s="125">
        <v>24410871501</v>
      </c>
      <c r="I21" s="121">
        <f t="shared" si="0"/>
        <v>0.38166666666666665</v>
      </c>
      <c r="J21" s="126">
        <f t="shared" si="1"/>
        <v>2.4767490183489834E-2</v>
      </c>
    </row>
    <row r="22" spans="1:10" ht="30" x14ac:dyDescent="0.25">
      <c r="A22" s="112" t="s">
        <v>74</v>
      </c>
      <c r="B22" s="115">
        <v>136</v>
      </c>
      <c r="C22" s="116">
        <v>39921914530</v>
      </c>
      <c r="D22" s="73"/>
      <c r="E22" s="118">
        <v>91</v>
      </c>
      <c r="F22" s="118">
        <v>29</v>
      </c>
      <c r="G22" s="125">
        <v>10453517000</v>
      </c>
      <c r="H22" s="125">
        <v>2658444966</v>
      </c>
      <c r="I22" s="121">
        <f t="shared" si="0"/>
        <v>0.31868131868131866</v>
      </c>
      <c r="J22" s="126">
        <f t="shared" si="1"/>
        <v>0.25431105779997298</v>
      </c>
    </row>
    <row r="23" spans="1:10" x14ac:dyDescent="0.25">
      <c r="A23" s="135" t="s">
        <v>75</v>
      </c>
      <c r="B23" s="115">
        <v>41</v>
      </c>
      <c r="C23" s="116">
        <v>3182913559</v>
      </c>
      <c r="D23" s="73"/>
      <c r="E23" s="118">
        <v>37</v>
      </c>
      <c r="F23" s="118">
        <v>29</v>
      </c>
      <c r="G23" s="125">
        <v>1934300000</v>
      </c>
      <c r="H23" s="125">
        <v>1432423333</v>
      </c>
      <c r="I23" s="121">
        <f t="shared" si="0"/>
        <v>0.78378378378378377</v>
      </c>
      <c r="J23" s="126">
        <f t="shared" si="1"/>
        <v>0.74053835134157064</v>
      </c>
    </row>
    <row r="24" spans="1:10" x14ac:dyDescent="0.25">
      <c r="A24" s="112" t="s">
        <v>114</v>
      </c>
      <c r="B24" s="115">
        <v>8</v>
      </c>
      <c r="C24" s="116">
        <v>898771334.34000003</v>
      </c>
      <c r="E24" s="118">
        <v>7</v>
      </c>
      <c r="F24" s="118">
        <v>7</v>
      </c>
      <c r="G24" s="125">
        <v>826771334.34000003</v>
      </c>
      <c r="H24" s="125">
        <v>817533333</v>
      </c>
      <c r="I24" s="121">
        <f t="shared" si="0"/>
        <v>1</v>
      </c>
      <c r="J24" s="126">
        <f t="shared" si="1"/>
        <v>0.98882641311291397</v>
      </c>
    </row>
    <row r="25" spans="1:10" x14ac:dyDescent="0.25">
      <c r="A25" s="112" t="s">
        <v>76</v>
      </c>
      <c r="B25" s="115">
        <v>47</v>
      </c>
      <c r="C25" s="116">
        <v>11145201449</v>
      </c>
      <c r="E25" s="118">
        <v>22</v>
      </c>
      <c r="F25" s="118">
        <v>11</v>
      </c>
      <c r="G25" s="125">
        <v>1600229252</v>
      </c>
      <c r="H25" s="125">
        <v>840264534</v>
      </c>
      <c r="I25" s="121">
        <f t="shared" si="0"/>
        <v>0.5</v>
      </c>
      <c r="J25" s="126">
        <f t="shared" si="1"/>
        <v>0.52509009752810099</v>
      </c>
    </row>
    <row r="26" spans="1:10" x14ac:dyDescent="0.25">
      <c r="A26" s="112" t="s">
        <v>115</v>
      </c>
      <c r="B26" s="115">
        <v>8</v>
      </c>
      <c r="C26" s="116">
        <v>692594468</v>
      </c>
      <c r="D26" s="6"/>
      <c r="E26" s="118">
        <v>5</v>
      </c>
      <c r="F26" s="118">
        <v>3</v>
      </c>
      <c r="G26" s="125">
        <v>517823333</v>
      </c>
      <c r="H26" s="125">
        <v>306853333</v>
      </c>
      <c r="I26" s="121">
        <f t="shared" si="0"/>
        <v>0.6</v>
      </c>
      <c r="J26" s="126">
        <f t="shared" si="1"/>
        <v>0.59258305573495662</v>
      </c>
    </row>
    <row r="27" spans="1:10" x14ac:dyDescent="0.25">
      <c r="A27" s="112" t="s">
        <v>116</v>
      </c>
      <c r="B27" s="115">
        <v>11</v>
      </c>
      <c r="C27" s="116">
        <v>871948998</v>
      </c>
      <c r="D27" s="6"/>
      <c r="E27" s="118">
        <v>8</v>
      </c>
      <c r="F27" s="118">
        <v>4</v>
      </c>
      <c r="G27" s="125">
        <v>688610664.67000008</v>
      </c>
      <c r="H27" s="125">
        <v>404333332</v>
      </c>
      <c r="I27" s="121">
        <f t="shared" si="0"/>
        <v>0.5</v>
      </c>
      <c r="J27" s="126">
        <f t="shared" si="1"/>
        <v>0.58717262561387562</v>
      </c>
    </row>
    <row r="28" spans="1:10" x14ac:dyDescent="0.25">
      <c r="A28" s="135" t="s">
        <v>117</v>
      </c>
      <c r="B28" s="115">
        <v>10</v>
      </c>
      <c r="C28" s="116">
        <v>15866405758.25</v>
      </c>
      <c r="D28" s="6"/>
      <c r="E28" s="118">
        <v>9</v>
      </c>
      <c r="F28" s="118">
        <v>4</v>
      </c>
      <c r="G28" s="125">
        <v>15864254758.25</v>
      </c>
      <c r="H28" s="125">
        <v>11302366446.58</v>
      </c>
      <c r="I28" s="121">
        <f t="shared" si="0"/>
        <v>0.44444444444444442</v>
      </c>
      <c r="J28" s="126">
        <f t="shared" si="1"/>
        <v>0.71244231883646159</v>
      </c>
    </row>
    <row r="29" spans="1:10" x14ac:dyDescent="0.25">
      <c r="A29" s="135" t="s">
        <v>118</v>
      </c>
      <c r="B29" s="115">
        <v>7</v>
      </c>
      <c r="C29" s="116">
        <v>297036417</v>
      </c>
      <c r="D29" s="6"/>
      <c r="E29" s="118">
        <v>4</v>
      </c>
      <c r="F29" s="118">
        <v>2</v>
      </c>
      <c r="G29" s="125">
        <v>295813084</v>
      </c>
      <c r="H29" s="125">
        <v>81981038</v>
      </c>
      <c r="I29" s="121">
        <f t="shared" si="0"/>
        <v>0.5</v>
      </c>
      <c r="J29" s="126">
        <f t="shared" si="1"/>
        <v>0.27713797135491142</v>
      </c>
    </row>
    <row r="30" spans="1:10" x14ac:dyDescent="0.25">
      <c r="A30" s="112" t="s">
        <v>119</v>
      </c>
      <c r="B30" s="115">
        <v>3</v>
      </c>
      <c r="C30" s="116">
        <v>219974000</v>
      </c>
      <c r="D30" s="6"/>
      <c r="E30" s="118">
        <v>3</v>
      </c>
      <c r="F30" s="118">
        <v>3</v>
      </c>
      <c r="G30" s="125">
        <v>219974000</v>
      </c>
      <c r="H30" s="125">
        <v>217550000</v>
      </c>
      <c r="I30" s="121">
        <f t="shared" si="0"/>
        <v>1</v>
      </c>
      <c r="J30" s="126">
        <f t="shared" si="1"/>
        <v>0.98898051587914937</v>
      </c>
    </row>
    <row r="31" spans="1:10" x14ac:dyDescent="0.25">
      <c r="A31" s="112" t="s">
        <v>120</v>
      </c>
      <c r="B31" s="115">
        <v>1</v>
      </c>
      <c r="C31" s="116">
        <v>96600000</v>
      </c>
      <c r="D31" s="6"/>
      <c r="E31" s="118">
        <v>1</v>
      </c>
      <c r="F31" s="118">
        <v>1</v>
      </c>
      <c r="G31" s="125">
        <v>96600000</v>
      </c>
      <c r="H31" s="125">
        <v>96600000</v>
      </c>
      <c r="I31" s="121">
        <f t="shared" si="0"/>
        <v>1</v>
      </c>
      <c r="J31" s="126">
        <f t="shared" si="1"/>
        <v>1</v>
      </c>
    </row>
    <row r="32" spans="1:10" x14ac:dyDescent="0.25">
      <c r="A32" s="112" t="s">
        <v>121</v>
      </c>
      <c r="B32" s="115">
        <v>39</v>
      </c>
      <c r="C32" s="116">
        <v>2980658733</v>
      </c>
      <c r="D32" s="6"/>
      <c r="E32" s="118">
        <v>35</v>
      </c>
      <c r="F32" s="118">
        <v>20</v>
      </c>
      <c r="G32" s="125">
        <v>2928660300</v>
      </c>
      <c r="H32" s="125">
        <v>2203623333</v>
      </c>
      <c r="I32" s="121">
        <f t="shared" si="0"/>
        <v>0.5714285714285714</v>
      </c>
      <c r="J32" s="126">
        <f t="shared" si="1"/>
        <v>0.75243391423716843</v>
      </c>
    </row>
    <row r="33" spans="1:10" x14ac:dyDescent="0.25">
      <c r="A33" s="112" t="s">
        <v>122</v>
      </c>
      <c r="B33" s="115">
        <v>11</v>
      </c>
      <c r="C33" s="116">
        <v>1047949860</v>
      </c>
      <c r="D33" s="6"/>
      <c r="E33" s="118">
        <v>11</v>
      </c>
      <c r="F33" s="118">
        <v>7</v>
      </c>
      <c r="G33" s="125">
        <v>1047949860</v>
      </c>
      <c r="H33" s="125">
        <v>624501333</v>
      </c>
      <c r="I33" s="121">
        <f t="shared" si="0"/>
        <v>0.63636363636363635</v>
      </c>
      <c r="J33" s="126">
        <f t="shared" si="1"/>
        <v>0.59592672973876826</v>
      </c>
    </row>
    <row r="34" spans="1:10" x14ac:dyDescent="0.25">
      <c r="A34" s="112" t="s">
        <v>123</v>
      </c>
      <c r="B34" s="115">
        <v>25</v>
      </c>
      <c r="C34" s="116">
        <v>2894429897</v>
      </c>
      <c r="D34" s="6"/>
      <c r="E34" s="118">
        <v>23</v>
      </c>
      <c r="F34" s="118">
        <v>14</v>
      </c>
      <c r="G34" s="125">
        <v>2867024564</v>
      </c>
      <c r="H34" s="125">
        <v>877900000</v>
      </c>
      <c r="I34" s="121">
        <f t="shared" si="0"/>
        <v>0.60869565217391308</v>
      </c>
      <c r="J34" s="126">
        <f t="shared" si="1"/>
        <v>0.30620595687369212</v>
      </c>
    </row>
    <row r="35" spans="1:10" x14ac:dyDescent="0.25">
      <c r="A35" s="112" t="s">
        <v>88</v>
      </c>
      <c r="B35" s="115">
        <v>45</v>
      </c>
      <c r="C35" s="116">
        <v>28873917205.48</v>
      </c>
      <c r="D35" s="6"/>
      <c r="E35" s="118">
        <v>45</v>
      </c>
      <c r="F35" s="118">
        <v>29</v>
      </c>
      <c r="G35" s="125">
        <v>28873917205.48</v>
      </c>
      <c r="H35" s="125">
        <v>3579579367</v>
      </c>
      <c r="I35" s="121">
        <f t="shared" si="0"/>
        <v>0.64444444444444449</v>
      </c>
      <c r="J35" s="126">
        <f t="shared" si="1"/>
        <v>0.12397276550757129</v>
      </c>
    </row>
    <row r="36" spans="1:10" x14ac:dyDescent="0.25">
      <c r="A36" s="117" t="s">
        <v>77</v>
      </c>
      <c r="B36" s="128">
        <f>SUM(B9:B35)</f>
        <v>2066</v>
      </c>
      <c r="C36" s="129">
        <f>SUM(C9:C35)</f>
        <v>1921434067705.51</v>
      </c>
      <c r="D36" s="6"/>
      <c r="E36" s="130">
        <f>SUM(E9:E35)</f>
        <v>1822</v>
      </c>
      <c r="F36" s="130">
        <f>SUM(F9:F35)</f>
        <v>949</v>
      </c>
      <c r="G36" s="132">
        <f>SUM(G9:G35)</f>
        <v>1182707930885.74</v>
      </c>
      <c r="H36" s="132">
        <f>SUM(H9:H35)</f>
        <v>102857264597.58</v>
      </c>
      <c r="I36" s="133">
        <f t="shared" si="0"/>
        <v>0.5208562019758507</v>
      </c>
      <c r="J36" s="134">
        <f t="shared" si="1"/>
        <v>8.6967595220697747E-2</v>
      </c>
    </row>
    <row r="37" spans="1:10" x14ac:dyDescent="0.25">
      <c r="C37" s="6"/>
      <c r="D37" s="6"/>
      <c r="F37" s="2"/>
      <c r="G37" s="3"/>
    </row>
    <row r="38" spans="1:10" x14ac:dyDescent="0.25">
      <c r="C38" s="6"/>
      <c r="D38" s="6"/>
      <c r="F38" s="2"/>
      <c r="G38" s="3"/>
    </row>
    <row r="39" spans="1:10" x14ac:dyDescent="0.25">
      <c r="C39" s="6" t="s">
        <v>53</v>
      </c>
      <c r="D39" s="6"/>
      <c r="F39" s="2"/>
      <c r="G39" s="3"/>
    </row>
    <row r="40" spans="1:10" x14ac:dyDescent="0.25">
      <c r="C40" s="6" t="s">
        <v>96</v>
      </c>
      <c r="D40" s="6"/>
      <c r="F40" s="2" t="s">
        <v>1</v>
      </c>
      <c r="G40" s="3">
        <v>45838</v>
      </c>
    </row>
    <row r="42" spans="1:10" x14ac:dyDescent="0.25">
      <c r="A42" s="141" t="s">
        <v>100</v>
      </c>
      <c r="B42" s="138" t="s">
        <v>95</v>
      </c>
      <c r="C42" s="139"/>
      <c r="D42" s="6"/>
      <c r="E42" s="140" t="s">
        <v>104</v>
      </c>
      <c r="F42" s="140"/>
      <c r="G42" s="140"/>
      <c r="H42" s="140"/>
      <c r="I42" s="140"/>
      <c r="J42" s="140"/>
    </row>
    <row r="43" spans="1:10" ht="45" x14ac:dyDescent="0.25">
      <c r="A43" s="142"/>
      <c r="B43" s="101" t="s">
        <v>89</v>
      </c>
      <c r="C43" s="101" t="s">
        <v>91</v>
      </c>
      <c r="D43" s="6"/>
      <c r="E43" s="101" t="s">
        <v>89</v>
      </c>
      <c r="F43" s="101" t="s">
        <v>90</v>
      </c>
      <c r="G43" s="101" t="s">
        <v>94</v>
      </c>
      <c r="H43" s="101" t="s">
        <v>65</v>
      </c>
      <c r="I43" s="101" t="s">
        <v>92</v>
      </c>
      <c r="J43" s="101" t="s">
        <v>93</v>
      </c>
    </row>
    <row r="44" spans="1:10" x14ac:dyDescent="0.25">
      <c r="A44" s="112" t="s">
        <v>112</v>
      </c>
      <c r="B44" s="113">
        <v>31</v>
      </c>
      <c r="C44" s="114">
        <v>6112538954.6599998</v>
      </c>
      <c r="D44" s="6"/>
      <c r="E44" s="118">
        <v>1</v>
      </c>
      <c r="F44" s="119">
        <v>4</v>
      </c>
      <c r="G44" s="120">
        <v>45630000</v>
      </c>
      <c r="H44" s="120">
        <v>395359667</v>
      </c>
      <c r="I44" s="121">
        <f>+F44/E44</f>
        <v>4</v>
      </c>
      <c r="J44" s="122">
        <f>+H44/G44</f>
        <v>8.6644678281832128</v>
      </c>
    </row>
    <row r="45" spans="1:10" x14ac:dyDescent="0.25">
      <c r="A45" s="112" t="s">
        <v>101</v>
      </c>
      <c r="B45" s="115">
        <v>14</v>
      </c>
      <c r="C45" s="116">
        <v>1325850000</v>
      </c>
      <c r="D45" s="6"/>
      <c r="E45" s="123"/>
      <c r="F45" s="124">
        <v>3</v>
      </c>
      <c r="G45" s="125"/>
      <c r="H45" s="125">
        <v>265600000</v>
      </c>
      <c r="I45" s="121" t="e">
        <f t="shared" ref="I45:I71" si="2">+F45/E45</f>
        <v>#DIV/0!</v>
      </c>
      <c r="J45" s="126" t="e">
        <f t="shared" ref="J45:J71" si="3">+H45/G45</f>
        <v>#DIV/0!</v>
      </c>
    </row>
    <row r="46" spans="1:10" x14ac:dyDescent="0.25">
      <c r="A46" s="112" t="s">
        <v>86</v>
      </c>
      <c r="B46" s="115">
        <v>91</v>
      </c>
      <c r="C46" s="116">
        <v>6172145821</v>
      </c>
      <c r="D46" s="6"/>
      <c r="E46" s="123">
        <v>3</v>
      </c>
      <c r="F46" s="124">
        <v>22</v>
      </c>
      <c r="G46" s="125">
        <v>272473333</v>
      </c>
      <c r="H46" s="125">
        <v>1323475400</v>
      </c>
      <c r="I46" s="121">
        <f t="shared" si="2"/>
        <v>7.333333333333333</v>
      </c>
      <c r="J46" s="126">
        <f t="shared" si="3"/>
        <v>4.8572657934198649</v>
      </c>
    </row>
    <row r="47" spans="1:10" x14ac:dyDescent="0.25">
      <c r="A47" s="112" t="s">
        <v>66</v>
      </c>
      <c r="B47" s="115">
        <v>132</v>
      </c>
      <c r="C47" s="116">
        <v>19302861595</v>
      </c>
      <c r="D47" s="73"/>
      <c r="E47" s="123">
        <v>10</v>
      </c>
      <c r="F47" s="124">
        <v>28</v>
      </c>
      <c r="G47" s="125">
        <v>6701000003</v>
      </c>
      <c r="H47" s="125">
        <v>2232503333</v>
      </c>
      <c r="I47" s="121">
        <f t="shared" si="2"/>
        <v>2.8</v>
      </c>
      <c r="J47" s="126">
        <f t="shared" si="3"/>
        <v>0.3331597272049725</v>
      </c>
    </row>
    <row r="48" spans="1:10" x14ac:dyDescent="0.25">
      <c r="A48" s="112" t="s">
        <v>67</v>
      </c>
      <c r="B48" s="115">
        <v>41</v>
      </c>
      <c r="C48" s="116">
        <v>4400362000</v>
      </c>
      <c r="D48" s="73"/>
      <c r="E48" s="123"/>
      <c r="F48" s="124">
        <v>6</v>
      </c>
      <c r="G48" s="125"/>
      <c r="H48" s="125">
        <v>389240667</v>
      </c>
      <c r="I48" s="121" t="e">
        <f t="shared" si="2"/>
        <v>#DIV/0!</v>
      </c>
      <c r="J48" s="126" t="e">
        <f t="shared" si="3"/>
        <v>#DIV/0!</v>
      </c>
    </row>
    <row r="49" spans="1:10" x14ac:dyDescent="0.25">
      <c r="A49" s="112" t="s">
        <v>68</v>
      </c>
      <c r="B49" s="115">
        <v>33</v>
      </c>
      <c r="C49" s="116">
        <v>3522160000</v>
      </c>
      <c r="D49" s="73"/>
      <c r="E49" s="123"/>
      <c r="F49" s="124">
        <v>8</v>
      </c>
      <c r="G49" s="125"/>
      <c r="H49" s="125">
        <v>443214660</v>
      </c>
      <c r="I49" s="121" t="e">
        <f t="shared" si="2"/>
        <v>#DIV/0!</v>
      </c>
      <c r="J49" s="126" t="e">
        <f t="shared" si="3"/>
        <v>#DIV/0!</v>
      </c>
    </row>
    <row r="50" spans="1:10" x14ac:dyDescent="0.25">
      <c r="A50" s="112" t="s">
        <v>69</v>
      </c>
      <c r="B50" s="115">
        <v>95</v>
      </c>
      <c r="C50" s="116">
        <v>7509033661.3199997</v>
      </c>
      <c r="D50" s="73"/>
      <c r="E50" s="123"/>
      <c r="F50" s="124">
        <v>18</v>
      </c>
      <c r="G50" s="125"/>
      <c r="H50" s="125">
        <v>995404999.65999997</v>
      </c>
      <c r="I50" s="121" t="e">
        <f t="shared" si="2"/>
        <v>#DIV/0!</v>
      </c>
      <c r="J50" s="126" t="e">
        <f t="shared" si="3"/>
        <v>#DIV/0!</v>
      </c>
    </row>
    <row r="51" spans="1:10" x14ac:dyDescent="0.25">
      <c r="A51" s="112" t="s">
        <v>113</v>
      </c>
      <c r="B51" s="115">
        <v>5</v>
      </c>
      <c r="C51" s="116">
        <v>657077666</v>
      </c>
      <c r="D51" s="73"/>
      <c r="E51" s="123"/>
      <c r="F51" s="124">
        <v>1</v>
      </c>
      <c r="G51" s="125"/>
      <c r="H51" s="125">
        <v>95333333</v>
      </c>
      <c r="I51" s="121" t="e">
        <f t="shared" si="2"/>
        <v>#DIV/0!</v>
      </c>
      <c r="J51" s="126" t="e">
        <f t="shared" si="3"/>
        <v>#DIV/0!</v>
      </c>
    </row>
    <row r="52" spans="1:10" x14ac:dyDescent="0.25">
      <c r="A52" s="112" t="s">
        <v>71</v>
      </c>
      <c r="B52" s="115">
        <v>159</v>
      </c>
      <c r="C52" s="116">
        <v>44232401668</v>
      </c>
      <c r="D52" s="73"/>
      <c r="E52" s="123">
        <v>4</v>
      </c>
      <c r="F52" s="124">
        <v>44</v>
      </c>
      <c r="G52" s="125">
        <v>29015178000</v>
      </c>
      <c r="H52" s="125">
        <v>3021919999</v>
      </c>
      <c r="I52" s="121">
        <f t="shared" si="2"/>
        <v>11</v>
      </c>
      <c r="J52" s="126">
        <f t="shared" si="3"/>
        <v>0.10414962813600523</v>
      </c>
    </row>
    <row r="53" spans="1:10" x14ac:dyDescent="0.25">
      <c r="A53" s="112" t="s">
        <v>72</v>
      </c>
      <c r="B53" s="115">
        <v>234</v>
      </c>
      <c r="C53" s="116">
        <v>68910843214.720001</v>
      </c>
      <c r="D53" s="73"/>
      <c r="E53" s="123">
        <v>21</v>
      </c>
      <c r="F53" s="124">
        <v>13</v>
      </c>
      <c r="G53" s="125">
        <v>35387315836</v>
      </c>
      <c r="H53" s="125">
        <v>879333333</v>
      </c>
      <c r="I53" s="121">
        <f t="shared" si="2"/>
        <v>0.61904761904761907</v>
      </c>
      <c r="J53" s="126">
        <f t="shared" si="3"/>
        <v>2.4848828237643335E-2</v>
      </c>
    </row>
    <row r="54" spans="1:10" x14ac:dyDescent="0.25">
      <c r="A54" s="112" t="s">
        <v>73</v>
      </c>
      <c r="B54" s="115">
        <v>55</v>
      </c>
      <c r="C54" s="116">
        <v>12604450000</v>
      </c>
      <c r="D54" s="73"/>
      <c r="E54" s="123">
        <v>14</v>
      </c>
      <c r="F54" s="124">
        <v>1</v>
      </c>
      <c r="G54" s="125">
        <v>8143800000</v>
      </c>
      <c r="H54" s="125">
        <v>90000000</v>
      </c>
      <c r="I54" s="121">
        <f t="shared" si="2"/>
        <v>7.1428571428571425E-2</v>
      </c>
      <c r="J54" s="126">
        <f t="shared" si="3"/>
        <v>1.1051351948721727E-2</v>
      </c>
    </row>
    <row r="55" spans="1:10" x14ac:dyDescent="0.25">
      <c r="A55" s="112" t="s">
        <v>70</v>
      </c>
      <c r="B55" s="115">
        <v>177</v>
      </c>
      <c r="C55" s="116">
        <v>114814652359.73004</v>
      </c>
      <c r="D55" s="73"/>
      <c r="E55" s="123">
        <v>32</v>
      </c>
      <c r="F55" s="124">
        <v>62</v>
      </c>
      <c r="G55" s="125">
        <v>71225677431</v>
      </c>
      <c r="H55" s="125">
        <v>4876723329</v>
      </c>
      <c r="I55" s="121">
        <f t="shared" si="2"/>
        <v>1.9375</v>
      </c>
      <c r="J55" s="126">
        <f t="shared" si="3"/>
        <v>6.8468612793810696E-2</v>
      </c>
    </row>
    <row r="56" spans="1:10" x14ac:dyDescent="0.25">
      <c r="A56" s="112" t="s">
        <v>87</v>
      </c>
      <c r="B56" s="115">
        <v>607</v>
      </c>
      <c r="C56" s="116">
        <v>1522879374556.01</v>
      </c>
      <c r="D56" s="73"/>
      <c r="E56" s="123"/>
      <c r="F56" s="124">
        <v>116</v>
      </c>
      <c r="G56" s="125"/>
      <c r="H56" s="125">
        <v>8351467201</v>
      </c>
      <c r="I56" s="121" t="e">
        <f t="shared" si="2"/>
        <v>#DIV/0!</v>
      </c>
      <c r="J56" s="126" t="e">
        <f t="shared" si="3"/>
        <v>#DIV/0!</v>
      </c>
    </row>
    <row r="57" spans="1:10" x14ac:dyDescent="0.25">
      <c r="A57" s="135" t="s">
        <v>74</v>
      </c>
      <c r="B57" s="115">
        <v>136</v>
      </c>
      <c r="C57" s="116">
        <v>39921914530</v>
      </c>
      <c r="D57" s="73"/>
      <c r="E57" s="123">
        <v>40</v>
      </c>
      <c r="F57" s="124">
        <v>59</v>
      </c>
      <c r="G57" s="125">
        <v>26680886649</v>
      </c>
      <c r="H57" s="125">
        <v>6592529291</v>
      </c>
      <c r="I57" s="121">
        <f t="shared" si="2"/>
        <v>1.4750000000000001</v>
      </c>
      <c r="J57" s="126">
        <f t="shared" si="3"/>
        <v>0.24708808885281511</v>
      </c>
    </row>
    <row r="58" spans="1:10" x14ac:dyDescent="0.25">
      <c r="A58" s="135" t="s">
        <v>75</v>
      </c>
      <c r="B58" s="115">
        <v>41</v>
      </c>
      <c r="C58" s="116">
        <v>3182913559</v>
      </c>
      <c r="D58" s="73"/>
      <c r="E58" s="123">
        <v>3</v>
      </c>
      <c r="F58" s="124">
        <v>5</v>
      </c>
      <c r="G58" s="125">
        <v>960363559</v>
      </c>
      <c r="H58" s="125">
        <v>144516667</v>
      </c>
      <c r="I58" s="121">
        <f t="shared" si="2"/>
        <v>1.6666666666666667</v>
      </c>
      <c r="J58" s="126">
        <f t="shared" si="3"/>
        <v>0.15048120646152088</v>
      </c>
    </row>
    <row r="59" spans="1:10" x14ac:dyDescent="0.25">
      <c r="A59" s="112" t="s">
        <v>114</v>
      </c>
      <c r="B59" s="115">
        <v>8</v>
      </c>
      <c r="C59" s="116">
        <v>898771334.34000003</v>
      </c>
      <c r="D59" s="73"/>
      <c r="E59" s="127">
        <v>1</v>
      </c>
      <c r="F59" s="124">
        <v>3</v>
      </c>
      <c r="G59" s="125">
        <v>72000000</v>
      </c>
      <c r="H59" s="125">
        <v>274233333</v>
      </c>
      <c r="I59" s="121">
        <f t="shared" si="2"/>
        <v>3</v>
      </c>
      <c r="J59" s="126">
        <f t="shared" si="3"/>
        <v>3.8087962916666664</v>
      </c>
    </row>
    <row r="60" spans="1:10" x14ac:dyDescent="0.25">
      <c r="A60" s="112" t="s">
        <v>76</v>
      </c>
      <c r="B60" s="115">
        <v>47</v>
      </c>
      <c r="C60" s="116">
        <v>11145201449</v>
      </c>
      <c r="E60" s="127">
        <v>23</v>
      </c>
      <c r="F60" s="124">
        <v>26</v>
      </c>
      <c r="G60" s="125">
        <v>9482972197</v>
      </c>
      <c r="H60" s="125">
        <v>1782975265.7</v>
      </c>
      <c r="I60" s="121">
        <f t="shared" si="2"/>
        <v>1.1304347826086956</v>
      </c>
      <c r="J60" s="126">
        <f t="shared" si="3"/>
        <v>0.18801861153447819</v>
      </c>
    </row>
    <row r="61" spans="1:10" x14ac:dyDescent="0.25">
      <c r="A61" s="112" t="s">
        <v>115</v>
      </c>
      <c r="B61" s="115">
        <v>8</v>
      </c>
      <c r="C61" s="116">
        <v>692594468</v>
      </c>
      <c r="E61" s="127">
        <v>3</v>
      </c>
      <c r="F61" s="124">
        <v>5</v>
      </c>
      <c r="G61" s="125">
        <v>174771135</v>
      </c>
      <c r="H61" s="125">
        <v>280836525</v>
      </c>
      <c r="I61" s="121">
        <f t="shared" si="2"/>
        <v>1.6666666666666667</v>
      </c>
      <c r="J61" s="126">
        <f t="shared" si="3"/>
        <v>1.6068816226432356</v>
      </c>
    </row>
    <row r="62" spans="1:10" x14ac:dyDescent="0.25">
      <c r="A62" s="112" t="s">
        <v>116</v>
      </c>
      <c r="B62" s="115">
        <v>11</v>
      </c>
      <c r="C62" s="116">
        <v>871948998</v>
      </c>
      <c r="E62" s="127">
        <v>3</v>
      </c>
      <c r="F62" s="124">
        <v>4</v>
      </c>
      <c r="G62" s="125">
        <v>183338333.32999998</v>
      </c>
      <c r="H62" s="125">
        <v>136233332</v>
      </c>
      <c r="I62" s="121">
        <f t="shared" si="2"/>
        <v>1.3333333333333333</v>
      </c>
      <c r="J62" s="126">
        <f t="shared" si="3"/>
        <v>0.74307063626888492</v>
      </c>
    </row>
    <row r="63" spans="1:10" x14ac:dyDescent="0.25">
      <c r="A63" s="135" t="s">
        <v>117</v>
      </c>
      <c r="B63" s="115">
        <v>10</v>
      </c>
      <c r="C63" s="116">
        <v>15866405758.25</v>
      </c>
      <c r="E63" s="127">
        <v>1</v>
      </c>
      <c r="F63" s="124">
        <v>5</v>
      </c>
      <c r="G63" s="125">
        <v>2151000</v>
      </c>
      <c r="H63" s="125">
        <v>151916667</v>
      </c>
      <c r="I63" s="121">
        <f t="shared" si="2"/>
        <v>5</v>
      </c>
      <c r="J63" s="126">
        <f t="shared" si="3"/>
        <v>70.62606555090656</v>
      </c>
    </row>
    <row r="64" spans="1:10" x14ac:dyDescent="0.25">
      <c r="A64" s="135" t="s">
        <v>118</v>
      </c>
      <c r="B64" s="115">
        <v>7</v>
      </c>
      <c r="C64" s="116">
        <v>297036417</v>
      </c>
      <c r="E64" s="127">
        <v>3</v>
      </c>
      <c r="F64" s="124">
        <v>4</v>
      </c>
      <c r="G64" s="125">
        <v>1223333</v>
      </c>
      <c r="H64" s="125">
        <v>147866666</v>
      </c>
      <c r="I64" s="121">
        <f t="shared" si="2"/>
        <v>1.3333333333333333</v>
      </c>
      <c r="J64" s="126">
        <f t="shared" si="3"/>
        <v>120.87196699508638</v>
      </c>
    </row>
    <row r="65" spans="1:10" x14ac:dyDescent="0.25">
      <c r="A65" s="112" t="s">
        <v>119</v>
      </c>
      <c r="B65" s="115">
        <v>3</v>
      </c>
      <c r="C65" s="116">
        <v>219974000</v>
      </c>
      <c r="E65" s="127"/>
      <c r="F65" s="124"/>
      <c r="G65" s="125"/>
      <c r="H65" s="125"/>
      <c r="I65" s="121" t="e">
        <f t="shared" si="2"/>
        <v>#DIV/0!</v>
      </c>
      <c r="J65" s="126" t="e">
        <f t="shared" si="3"/>
        <v>#DIV/0!</v>
      </c>
    </row>
    <row r="66" spans="1:10" x14ac:dyDescent="0.25">
      <c r="A66" s="112" t="s">
        <v>120</v>
      </c>
      <c r="B66" s="115">
        <v>1</v>
      </c>
      <c r="C66" s="116">
        <v>96600000</v>
      </c>
      <c r="E66" s="127"/>
      <c r="F66" s="124"/>
      <c r="G66" s="125"/>
      <c r="H66" s="125"/>
      <c r="I66" s="121" t="e">
        <f t="shared" si="2"/>
        <v>#DIV/0!</v>
      </c>
      <c r="J66" s="126" t="e">
        <f t="shared" si="3"/>
        <v>#DIV/0!</v>
      </c>
    </row>
    <row r="67" spans="1:10" x14ac:dyDescent="0.25">
      <c r="A67" s="112" t="s">
        <v>121</v>
      </c>
      <c r="B67" s="115">
        <v>39</v>
      </c>
      <c r="C67" s="116">
        <v>2980658733</v>
      </c>
      <c r="E67" s="127">
        <v>4</v>
      </c>
      <c r="F67" s="124">
        <v>13</v>
      </c>
      <c r="G67" s="125">
        <v>51998433</v>
      </c>
      <c r="H67" s="125">
        <v>846843334</v>
      </c>
      <c r="I67" s="121">
        <f t="shared" si="2"/>
        <v>3.25</v>
      </c>
      <c r="J67" s="126">
        <f t="shared" si="3"/>
        <v>16.28593950129228</v>
      </c>
    </row>
    <row r="68" spans="1:10" x14ac:dyDescent="0.25">
      <c r="A68" s="112" t="s">
        <v>122</v>
      </c>
      <c r="B68" s="115">
        <v>11</v>
      </c>
      <c r="C68" s="116">
        <v>1047949860</v>
      </c>
      <c r="E68" s="127"/>
      <c r="F68" s="124">
        <v>2</v>
      </c>
      <c r="G68" s="125"/>
      <c r="H68" s="125">
        <v>135750000</v>
      </c>
      <c r="I68" s="121" t="e">
        <f t="shared" si="2"/>
        <v>#DIV/0!</v>
      </c>
      <c r="J68" s="126" t="e">
        <f t="shared" si="3"/>
        <v>#DIV/0!</v>
      </c>
    </row>
    <row r="69" spans="1:10" x14ac:dyDescent="0.25">
      <c r="A69" s="112" t="s">
        <v>123</v>
      </c>
      <c r="B69" s="115">
        <v>25</v>
      </c>
      <c r="C69" s="116">
        <v>2894429897</v>
      </c>
      <c r="E69" s="127">
        <v>2</v>
      </c>
      <c r="F69" s="124">
        <v>10</v>
      </c>
      <c r="G69" s="125">
        <v>27405333</v>
      </c>
      <c r="H69" s="125">
        <v>2029532345</v>
      </c>
      <c r="I69" s="121">
        <f t="shared" si="2"/>
        <v>5</v>
      </c>
      <c r="J69" s="126">
        <f t="shared" si="3"/>
        <v>74.056109626546046</v>
      </c>
    </row>
    <row r="70" spans="1:10" x14ac:dyDescent="0.25">
      <c r="A70" s="112" t="s">
        <v>88</v>
      </c>
      <c r="B70" s="115">
        <v>45</v>
      </c>
      <c r="C70" s="116">
        <v>28873917205.48</v>
      </c>
      <c r="E70" s="127"/>
      <c r="F70" s="124">
        <v>21</v>
      </c>
      <c r="G70" s="125"/>
      <c r="H70" s="125">
        <v>19830721546.48</v>
      </c>
      <c r="I70" s="121" t="e">
        <f t="shared" si="2"/>
        <v>#DIV/0!</v>
      </c>
      <c r="J70" s="126" t="e">
        <f t="shared" si="3"/>
        <v>#DIV/0!</v>
      </c>
    </row>
    <row r="71" spans="1:10" x14ac:dyDescent="0.25">
      <c r="A71" s="117" t="s">
        <v>77</v>
      </c>
      <c r="B71" s="128">
        <f>SUM(B44:B70)</f>
        <v>2066</v>
      </c>
      <c r="C71" s="129">
        <f>SUM(C44:C70)</f>
        <v>1921434067705.51</v>
      </c>
      <c r="E71" s="130">
        <f>SUM(E44:E70)</f>
        <v>168</v>
      </c>
      <c r="F71" s="131">
        <f t="shared" ref="F71:H71" si="4">SUM(F44:F70)</f>
        <v>483</v>
      </c>
      <c r="G71" s="132">
        <f t="shared" si="4"/>
        <v>188428184575.32999</v>
      </c>
      <c r="H71" s="132">
        <f t="shared" si="4"/>
        <v>55713530893.839996</v>
      </c>
      <c r="I71" s="133">
        <f t="shared" si="2"/>
        <v>2.875</v>
      </c>
      <c r="J71" s="134">
        <f t="shared" si="3"/>
        <v>0.29567514551713359</v>
      </c>
    </row>
    <row r="74" spans="1:10" x14ac:dyDescent="0.25">
      <c r="C74" s="6" t="s">
        <v>53</v>
      </c>
      <c r="D74" s="6"/>
      <c r="F74" s="2"/>
      <c r="G74" s="3"/>
    </row>
    <row r="75" spans="1:10" x14ac:dyDescent="0.25">
      <c r="C75" s="6" t="s">
        <v>97</v>
      </c>
      <c r="D75" s="6"/>
      <c r="F75" s="2" t="s">
        <v>1</v>
      </c>
      <c r="G75" s="3">
        <v>45930</v>
      </c>
    </row>
    <row r="77" spans="1:10" x14ac:dyDescent="0.25">
      <c r="A77" s="141" t="s">
        <v>100</v>
      </c>
      <c r="B77" s="138" t="s">
        <v>95</v>
      </c>
      <c r="C77" s="139"/>
      <c r="D77" s="6"/>
      <c r="E77" s="140" t="s">
        <v>103</v>
      </c>
      <c r="F77" s="140"/>
      <c r="G77" s="140"/>
      <c r="H77" s="140"/>
      <c r="I77" s="140"/>
      <c r="J77" s="140"/>
    </row>
    <row r="78" spans="1:10" ht="45" x14ac:dyDescent="0.25">
      <c r="A78" s="142"/>
      <c r="B78" s="101" t="s">
        <v>89</v>
      </c>
      <c r="C78" s="101" t="s">
        <v>91</v>
      </c>
      <c r="D78" s="6"/>
      <c r="E78" s="101" t="s">
        <v>89</v>
      </c>
      <c r="F78" s="101" t="s">
        <v>90</v>
      </c>
      <c r="G78" s="101" t="s">
        <v>94</v>
      </c>
      <c r="H78" s="101" t="s">
        <v>65</v>
      </c>
      <c r="I78" s="101" t="s">
        <v>92</v>
      </c>
      <c r="J78" s="101" t="s">
        <v>93</v>
      </c>
    </row>
    <row r="79" spans="1:10" x14ac:dyDescent="0.25">
      <c r="A79" s="112" t="s">
        <v>112</v>
      </c>
      <c r="B79" s="113">
        <v>31</v>
      </c>
      <c r="C79" s="114">
        <v>6112538954.6599998</v>
      </c>
      <c r="D79" s="6"/>
      <c r="E79" s="118"/>
      <c r="F79" s="119"/>
      <c r="G79" s="120"/>
      <c r="H79" s="120"/>
      <c r="I79" s="121" t="e">
        <f>+F79/E79</f>
        <v>#DIV/0!</v>
      </c>
      <c r="J79" s="122" t="e">
        <f>+H79/G79</f>
        <v>#DIV/0!</v>
      </c>
    </row>
    <row r="80" spans="1:10" x14ac:dyDescent="0.25">
      <c r="A80" s="112" t="s">
        <v>101</v>
      </c>
      <c r="B80" s="115">
        <v>14</v>
      </c>
      <c r="C80" s="116">
        <v>1325850000</v>
      </c>
      <c r="D80" s="6"/>
      <c r="E80" s="123"/>
      <c r="F80" s="124"/>
      <c r="G80" s="125"/>
      <c r="H80" s="125"/>
      <c r="I80" s="121" t="e">
        <f t="shared" ref="I80:I106" si="5">+F80/E80</f>
        <v>#DIV/0!</v>
      </c>
      <c r="J80" s="126" t="e">
        <f t="shared" ref="J80:J106" si="6">+H80/G80</f>
        <v>#DIV/0!</v>
      </c>
    </row>
    <row r="81" spans="1:10" x14ac:dyDescent="0.25">
      <c r="A81" s="112" t="s">
        <v>86</v>
      </c>
      <c r="B81" s="115">
        <v>91</v>
      </c>
      <c r="C81" s="116">
        <v>6172145821</v>
      </c>
      <c r="D81" s="6"/>
      <c r="E81" s="123">
        <v>44</v>
      </c>
      <c r="F81" s="124"/>
      <c r="G81" s="125">
        <v>3757809321</v>
      </c>
      <c r="H81" s="125"/>
      <c r="I81" s="121">
        <f t="shared" si="5"/>
        <v>0</v>
      </c>
      <c r="J81" s="126">
        <f t="shared" si="6"/>
        <v>0</v>
      </c>
    </row>
    <row r="82" spans="1:10" x14ac:dyDescent="0.25">
      <c r="A82" s="112" t="s">
        <v>66</v>
      </c>
      <c r="B82" s="115">
        <v>132</v>
      </c>
      <c r="C82" s="116">
        <v>19302861595</v>
      </c>
      <c r="D82" s="73"/>
      <c r="E82" s="123"/>
      <c r="F82" s="124"/>
      <c r="G82" s="125"/>
      <c r="H82" s="125"/>
      <c r="I82" s="121" t="e">
        <f t="shared" si="5"/>
        <v>#DIV/0!</v>
      </c>
      <c r="J82" s="126" t="e">
        <f t="shared" si="6"/>
        <v>#DIV/0!</v>
      </c>
    </row>
    <row r="83" spans="1:10" x14ac:dyDescent="0.25">
      <c r="A83" s="112" t="s">
        <v>67</v>
      </c>
      <c r="B83" s="115">
        <v>41</v>
      </c>
      <c r="C83" s="116">
        <v>4400362000</v>
      </c>
      <c r="D83" s="73"/>
      <c r="E83" s="123"/>
      <c r="F83" s="124"/>
      <c r="G83" s="125"/>
      <c r="H83" s="125"/>
      <c r="I83" s="121" t="e">
        <f t="shared" si="5"/>
        <v>#DIV/0!</v>
      </c>
      <c r="J83" s="126" t="e">
        <f t="shared" si="6"/>
        <v>#DIV/0!</v>
      </c>
    </row>
    <row r="84" spans="1:10" x14ac:dyDescent="0.25">
      <c r="A84" s="112" t="s">
        <v>68</v>
      </c>
      <c r="B84" s="115">
        <v>33</v>
      </c>
      <c r="C84" s="116">
        <v>3522160000</v>
      </c>
      <c r="D84" s="73"/>
      <c r="E84" s="123"/>
      <c r="F84" s="124"/>
      <c r="G84" s="125"/>
      <c r="H84" s="125"/>
      <c r="I84" s="121" t="e">
        <f t="shared" si="5"/>
        <v>#DIV/0!</v>
      </c>
      <c r="J84" s="126" t="e">
        <f t="shared" si="6"/>
        <v>#DIV/0!</v>
      </c>
    </row>
    <row r="85" spans="1:10" x14ac:dyDescent="0.25">
      <c r="A85" s="112" t="s">
        <v>69</v>
      </c>
      <c r="B85" s="115">
        <v>95</v>
      </c>
      <c r="C85" s="116">
        <v>7509033661.3199997</v>
      </c>
      <c r="D85" s="73"/>
      <c r="E85" s="123"/>
      <c r="F85" s="124"/>
      <c r="G85" s="125"/>
      <c r="H85" s="125"/>
      <c r="I85" s="121" t="e">
        <f t="shared" si="5"/>
        <v>#DIV/0!</v>
      </c>
      <c r="J85" s="126" t="e">
        <f t="shared" si="6"/>
        <v>#DIV/0!</v>
      </c>
    </row>
    <row r="86" spans="1:10" x14ac:dyDescent="0.25">
      <c r="A86" s="112" t="s">
        <v>113</v>
      </c>
      <c r="B86" s="115">
        <v>5</v>
      </c>
      <c r="C86" s="116">
        <v>657077666</v>
      </c>
      <c r="D86" s="73"/>
      <c r="E86" s="123">
        <v>1</v>
      </c>
      <c r="F86" s="124"/>
      <c r="G86" s="125">
        <v>36783333</v>
      </c>
      <c r="H86" s="125"/>
      <c r="I86" s="121">
        <f t="shared" si="5"/>
        <v>0</v>
      </c>
      <c r="J86" s="126">
        <f t="shared" si="6"/>
        <v>0</v>
      </c>
    </row>
    <row r="87" spans="1:10" x14ac:dyDescent="0.25">
      <c r="A87" s="112" t="s">
        <v>71</v>
      </c>
      <c r="B87" s="115">
        <v>159</v>
      </c>
      <c r="C87" s="116">
        <v>44232401668</v>
      </c>
      <c r="D87" s="73"/>
      <c r="E87" s="123"/>
      <c r="F87" s="124"/>
      <c r="G87" s="125"/>
      <c r="H87" s="125"/>
      <c r="I87" s="121" t="e">
        <f t="shared" si="5"/>
        <v>#DIV/0!</v>
      </c>
      <c r="J87" s="126" t="e">
        <f t="shared" si="6"/>
        <v>#DIV/0!</v>
      </c>
    </row>
    <row r="88" spans="1:10" x14ac:dyDescent="0.25">
      <c r="A88" s="112" t="s">
        <v>72</v>
      </c>
      <c r="B88" s="115">
        <v>234</v>
      </c>
      <c r="C88" s="116">
        <v>68910843214.720001</v>
      </c>
      <c r="D88" s="73"/>
      <c r="E88" s="123">
        <v>1</v>
      </c>
      <c r="F88" s="124"/>
      <c r="G88" s="125">
        <v>2129600000</v>
      </c>
      <c r="H88" s="125"/>
      <c r="I88" s="121">
        <f t="shared" si="5"/>
        <v>0</v>
      </c>
      <c r="J88" s="126">
        <f t="shared" si="6"/>
        <v>0</v>
      </c>
    </row>
    <row r="89" spans="1:10" x14ac:dyDescent="0.25">
      <c r="A89" s="112" t="s">
        <v>73</v>
      </c>
      <c r="B89" s="115">
        <v>55</v>
      </c>
      <c r="C89" s="116">
        <v>12604450000</v>
      </c>
      <c r="D89" s="73"/>
      <c r="E89" s="123">
        <v>5</v>
      </c>
      <c r="F89" s="124"/>
      <c r="G89" s="125">
        <v>2970126716.7200003</v>
      </c>
      <c r="H89" s="125"/>
      <c r="I89" s="121">
        <f t="shared" si="5"/>
        <v>0</v>
      </c>
      <c r="J89" s="126">
        <f t="shared" si="6"/>
        <v>0</v>
      </c>
    </row>
    <row r="90" spans="1:10" ht="15.75" customHeight="1" x14ac:dyDescent="0.25">
      <c r="A90" s="112" t="s">
        <v>70</v>
      </c>
      <c r="B90" s="115">
        <v>177</v>
      </c>
      <c r="C90" s="116">
        <v>114814652359.73004</v>
      </c>
      <c r="D90" s="73"/>
      <c r="E90" s="123">
        <v>4</v>
      </c>
      <c r="F90" s="124"/>
      <c r="G90" s="125">
        <v>144000000</v>
      </c>
      <c r="H90" s="125"/>
      <c r="I90" s="121">
        <f t="shared" si="5"/>
        <v>0</v>
      </c>
      <c r="J90" s="126">
        <f t="shared" si="6"/>
        <v>0</v>
      </c>
    </row>
    <row r="91" spans="1:10" ht="15.75" customHeight="1" x14ac:dyDescent="0.25">
      <c r="A91" s="112" t="s">
        <v>87</v>
      </c>
      <c r="B91" s="115">
        <v>607</v>
      </c>
      <c r="C91" s="116">
        <v>1522879374556.01</v>
      </c>
      <c r="D91" s="73"/>
      <c r="E91" s="123">
        <v>4</v>
      </c>
      <c r="F91" s="124"/>
      <c r="G91" s="125">
        <v>480112500</v>
      </c>
      <c r="H91" s="125"/>
      <c r="I91" s="121">
        <f t="shared" si="5"/>
        <v>0</v>
      </c>
      <c r="J91" s="126">
        <f t="shared" si="6"/>
        <v>0</v>
      </c>
    </row>
    <row r="92" spans="1:10" x14ac:dyDescent="0.25">
      <c r="A92" s="135" t="s">
        <v>74</v>
      </c>
      <c r="B92" s="115">
        <v>136</v>
      </c>
      <c r="C92" s="116">
        <v>39921914530</v>
      </c>
      <c r="D92" s="73"/>
      <c r="E92" s="123">
        <v>7</v>
      </c>
      <c r="F92" s="124"/>
      <c r="G92" s="125">
        <v>537278035052</v>
      </c>
      <c r="H92" s="125"/>
      <c r="I92" s="121">
        <f t="shared" si="5"/>
        <v>0</v>
      </c>
      <c r="J92" s="126">
        <f t="shared" si="6"/>
        <v>0</v>
      </c>
    </row>
    <row r="93" spans="1:10" x14ac:dyDescent="0.25">
      <c r="A93" s="135" t="s">
        <v>75</v>
      </c>
      <c r="B93" s="115">
        <v>41</v>
      </c>
      <c r="C93" s="116">
        <v>3182913559</v>
      </c>
      <c r="D93" s="73"/>
      <c r="E93" s="123">
        <v>4</v>
      </c>
      <c r="F93" s="124"/>
      <c r="G93" s="125">
        <v>2437510881</v>
      </c>
      <c r="H93" s="125"/>
      <c r="I93" s="121">
        <f t="shared" si="5"/>
        <v>0</v>
      </c>
      <c r="J93" s="126">
        <f t="shared" si="6"/>
        <v>0</v>
      </c>
    </row>
    <row r="94" spans="1:10" x14ac:dyDescent="0.25">
      <c r="A94" s="112" t="s">
        <v>114</v>
      </c>
      <c r="B94" s="115">
        <v>8</v>
      </c>
      <c r="C94" s="116">
        <v>898771334.34000003</v>
      </c>
      <c r="D94" s="73"/>
      <c r="E94" s="127">
        <v>1</v>
      </c>
      <c r="F94" s="124"/>
      <c r="G94" s="125">
        <v>288250000</v>
      </c>
      <c r="H94" s="125"/>
      <c r="I94" s="121">
        <f t="shared" si="5"/>
        <v>0</v>
      </c>
      <c r="J94" s="126">
        <f t="shared" si="6"/>
        <v>0</v>
      </c>
    </row>
    <row r="95" spans="1:10" x14ac:dyDescent="0.25">
      <c r="A95" s="112" t="s">
        <v>76</v>
      </c>
      <c r="B95" s="115">
        <v>47</v>
      </c>
      <c r="C95" s="116">
        <v>11145201449</v>
      </c>
      <c r="E95" s="127"/>
      <c r="F95" s="124"/>
      <c r="G95" s="125"/>
      <c r="H95" s="125"/>
      <c r="I95" s="121" t="e">
        <f t="shared" si="5"/>
        <v>#DIV/0!</v>
      </c>
      <c r="J95" s="126" t="e">
        <f t="shared" si="6"/>
        <v>#DIV/0!</v>
      </c>
    </row>
    <row r="96" spans="1:10" x14ac:dyDescent="0.25">
      <c r="A96" s="112" t="s">
        <v>115</v>
      </c>
      <c r="B96" s="115">
        <v>8</v>
      </c>
      <c r="C96" s="116">
        <v>692594468</v>
      </c>
      <c r="E96" s="127">
        <v>2</v>
      </c>
      <c r="F96" s="124"/>
      <c r="G96" s="125">
        <v>62000000</v>
      </c>
      <c r="H96" s="125"/>
      <c r="I96" s="121">
        <f t="shared" si="5"/>
        <v>0</v>
      </c>
      <c r="J96" s="126">
        <f t="shared" si="6"/>
        <v>0</v>
      </c>
    </row>
    <row r="97" spans="1:10" x14ac:dyDescent="0.25">
      <c r="A97" s="112" t="s">
        <v>116</v>
      </c>
      <c r="B97" s="115">
        <v>11</v>
      </c>
      <c r="C97" s="116">
        <v>871948998</v>
      </c>
      <c r="E97" s="127"/>
      <c r="F97" s="124"/>
      <c r="G97" s="125"/>
      <c r="H97" s="125"/>
      <c r="I97" s="121" t="e">
        <f t="shared" si="5"/>
        <v>#DIV/0!</v>
      </c>
      <c r="J97" s="126" t="e">
        <f t="shared" si="6"/>
        <v>#DIV/0!</v>
      </c>
    </row>
    <row r="98" spans="1:10" x14ac:dyDescent="0.25">
      <c r="A98" s="135" t="s">
        <v>117</v>
      </c>
      <c r="B98" s="115">
        <v>10</v>
      </c>
      <c r="C98" s="116">
        <v>15866405758.25</v>
      </c>
      <c r="E98" s="127"/>
      <c r="F98" s="124"/>
      <c r="G98" s="125"/>
      <c r="H98" s="125"/>
      <c r="I98" s="121" t="e">
        <f t="shared" si="5"/>
        <v>#DIV/0!</v>
      </c>
      <c r="J98" s="126" t="e">
        <f t="shared" si="6"/>
        <v>#DIV/0!</v>
      </c>
    </row>
    <row r="99" spans="1:10" x14ac:dyDescent="0.25">
      <c r="A99" s="135" t="s">
        <v>118</v>
      </c>
      <c r="B99" s="115">
        <v>7</v>
      </c>
      <c r="C99" s="116">
        <v>297036417</v>
      </c>
      <c r="E99" s="127"/>
      <c r="F99" s="124"/>
      <c r="G99" s="125"/>
      <c r="H99" s="125"/>
      <c r="I99" s="121" t="e">
        <f t="shared" si="5"/>
        <v>#DIV/0!</v>
      </c>
      <c r="J99" s="126" t="e">
        <f t="shared" si="6"/>
        <v>#DIV/0!</v>
      </c>
    </row>
    <row r="100" spans="1:10" x14ac:dyDescent="0.25">
      <c r="A100" s="112" t="s">
        <v>119</v>
      </c>
      <c r="B100" s="115">
        <v>3</v>
      </c>
      <c r="C100" s="116">
        <v>219974000</v>
      </c>
      <c r="E100" s="127"/>
      <c r="F100" s="124"/>
      <c r="G100" s="125"/>
      <c r="H100" s="125"/>
      <c r="I100" s="121" t="e">
        <f t="shared" si="5"/>
        <v>#DIV/0!</v>
      </c>
      <c r="J100" s="126" t="e">
        <f t="shared" si="6"/>
        <v>#DIV/0!</v>
      </c>
    </row>
    <row r="101" spans="1:10" x14ac:dyDescent="0.25">
      <c r="A101" s="112" t="s">
        <v>120</v>
      </c>
      <c r="B101" s="115">
        <v>1</v>
      </c>
      <c r="C101" s="116">
        <v>96600000</v>
      </c>
      <c r="E101" s="127"/>
      <c r="F101" s="124"/>
      <c r="G101" s="125"/>
      <c r="H101" s="125"/>
      <c r="I101" s="121" t="e">
        <f t="shared" si="5"/>
        <v>#DIV/0!</v>
      </c>
      <c r="J101" s="126" t="e">
        <f t="shared" si="6"/>
        <v>#DIV/0!</v>
      </c>
    </row>
    <row r="102" spans="1:10" x14ac:dyDescent="0.25">
      <c r="A102" s="112" t="s">
        <v>121</v>
      </c>
      <c r="B102" s="115">
        <v>39</v>
      </c>
      <c r="C102" s="116">
        <v>2980658733</v>
      </c>
      <c r="E102" s="127"/>
      <c r="F102" s="124"/>
      <c r="G102" s="125"/>
      <c r="H102" s="125"/>
      <c r="I102" s="121" t="e">
        <f t="shared" si="5"/>
        <v>#DIV/0!</v>
      </c>
      <c r="J102" s="126" t="e">
        <f t="shared" si="6"/>
        <v>#DIV/0!</v>
      </c>
    </row>
    <row r="103" spans="1:10" x14ac:dyDescent="0.25">
      <c r="A103" s="112" t="s">
        <v>122</v>
      </c>
      <c r="B103" s="115">
        <v>11</v>
      </c>
      <c r="C103" s="116">
        <v>1047949860</v>
      </c>
      <c r="E103" s="127"/>
      <c r="F103" s="124"/>
      <c r="G103" s="125"/>
      <c r="H103" s="125"/>
      <c r="I103" s="121" t="e">
        <f t="shared" si="5"/>
        <v>#DIV/0!</v>
      </c>
      <c r="J103" s="126" t="e">
        <f t="shared" si="6"/>
        <v>#DIV/0!</v>
      </c>
    </row>
    <row r="104" spans="1:10" x14ac:dyDescent="0.25">
      <c r="A104" s="112" t="s">
        <v>123</v>
      </c>
      <c r="B104" s="115">
        <v>25</v>
      </c>
      <c r="C104" s="116">
        <v>2894429897</v>
      </c>
      <c r="E104" s="127"/>
      <c r="F104" s="124"/>
      <c r="G104" s="125"/>
      <c r="H104" s="125"/>
      <c r="I104" s="121" t="e">
        <f t="shared" si="5"/>
        <v>#DIV/0!</v>
      </c>
      <c r="J104" s="126" t="e">
        <f t="shared" si="6"/>
        <v>#DIV/0!</v>
      </c>
    </row>
    <row r="105" spans="1:10" x14ac:dyDescent="0.25">
      <c r="A105" s="112" t="s">
        <v>88</v>
      </c>
      <c r="B105" s="115">
        <v>45</v>
      </c>
      <c r="C105" s="116">
        <v>28873917205.48</v>
      </c>
      <c r="E105" s="127"/>
      <c r="F105" s="124"/>
      <c r="G105" s="125"/>
      <c r="H105" s="125"/>
      <c r="I105" s="121" t="e">
        <f t="shared" si="5"/>
        <v>#DIV/0!</v>
      </c>
      <c r="J105" s="126" t="e">
        <f t="shared" si="6"/>
        <v>#DIV/0!</v>
      </c>
    </row>
    <row r="106" spans="1:10" x14ac:dyDescent="0.25">
      <c r="A106" s="117" t="s">
        <v>77</v>
      </c>
      <c r="B106" s="128">
        <f>SUM(B79:B105)</f>
        <v>2066</v>
      </c>
      <c r="C106" s="129">
        <f>SUM(C79:C105)</f>
        <v>1921434067705.51</v>
      </c>
      <c r="E106" s="130">
        <f>SUM(E79:E105)</f>
        <v>73</v>
      </c>
      <c r="F106" s="131">
        <f t="shared" ref="F106" si="7">SUM(F79:F105)</f>
        <v>0</v>
      </c>
      <c r="G106" s="132">
        <f t="shared" ref="G106" si="8">SUM(G79:G105)</f>
        <v>549584227803.71997</v>
      </c>
      <c r="H106" s="132">
        <f t="shared" ref="H106" si="9">SUM(H79:H105)</f>
        <v>0</v>
      </c>
      <c r="I106" s="133">
        <f t="shared" si="5"/>
        <v>0</v>
      </c>
      <c r="J106" s="134">
        <f t="shared" si="6"/>
        <v>0</v>
      </c>
    </row>
    <row r="109" spans="1:10" x14ac:dyDescent="0.25">
      <c r="C109" s="6" t="s">
        <v>53</v>
      </c>
      <c r="D109" s="6"/>
      <c r="F109" s="2"/>
      <c r="G109" s="3"/>
    </row>
    <row r="110" spans="1:10" x14ac:dyDescent="0.25">
      <c r="C110" s="6" t="s">
        <v>98</v>
      </c>
      <c r="D110" s="6"/>
      <c r="F110" s="2" t="s">
        <v>1</v>
      </c>
      <c r="G110" s="3">
        <v>46022</v>
      </c>
    </row>
    <row r="112" spans="1:10" x14ac:dyDescent="0.25">
      <c r="A112" s="141" t="s">
        <v>100</v>
      </c>
      <c r="B112" s="138" t="s">
        <v>95</v>
      </c>
      <c r="C112" s="139"/>
      <c r="D112" s="6"/>
      <c r="E112" s="140" t="s">
        <v>102</v>
      </c>
      <c r="F112" s="140"/>
      <c r="G112" s="140"/>
      <c r="H112" s="140"/>
      <c r="I112" s="140"/>
      <c r="J112" s="140"/>
    </row>
    <row r="113" spans="1:10" ht="45" x14ac:dyDescent="0.25">
      <c r="A113" s="142"/>
      <c r="B113" s="101" t="s">
        <v>89</v>
      </c>
      <c r="C113" s="101" t="s">
        <v>91</v>
      </c>
      <c r="D113" s="6"/>
      <c r="E113" s="101" t="s">
        <v>89</v>
      </c>
      <c r="F113" s="101" t="s">
        <v>90</v>
      </c>
      <c r="G113" s="101" t="s">
        <v>94</v>
      </c>
      <c r="H113" s="101" t="s">
        <v>65</v>
      </c>
      <c r="I113" s="101" t="s">
        <v>92</v>
      </c>
      <c r="J113" s="101" t="s">
        <v>93</v>
      </c>
    </row>
    <row r="114" spans="1:10" x14ac:dyDescent="0.25">
      <c r="A114" s="112" t="s">
        <v>112</v>
      </c>
      <c r="B114" s="113">
        <v>31</v>
      </c>
      <c r="C114" s="114">
        <v>6112538954.6599998</v>
      </c>
      <c r="D114" s="6"/>
      <c r="E114" s="118"/>
      <c r="F114" s="119"/>
      <c r="G114" s="120"/>
      <c r="H114" s="120"/>
      <c r="I114" s="121" t="e">
        <f>+F114/E114</f>
        <v>#DIV/0!</v>
      </c>
      <c r="J114" s="122" t="e">
        <f>+H114/G114</f>
        <v>#DIV/0!</v>
      </c>
    </row>
    <row r="115" spans="1:10" x14ac:dyDescent="0.25">
      <c r="A115" s="112" t="s">
        <v>101</v>
      </c>
      <c r="B115" s="115">
        <v>14</v>
      </c>
      <c r="C115" s="116">
        <v>1325850000</v>
      </c>
      <c r="D115" s="6"/>
      <c r="E115" s="123"/>
      <c r="F115" s="124"/>
      <c r="G115" s="125"/>
      <c r="H115" s="125"/>
      <c r="I115" s="121" t="e">
        <f t="shared" ref="I115:I141" si="10">+F115/E115</f>
        <v>#DIV/0!</v>
      </c>
      <c r="J115" s="126" t="e">
        <f t="shared" ref="J115:J141" si="11">+H115/G115</f>
        <v>#DIV/0!</v>
      </c>
    </row>
    <row r="116" spans="1:10" x14ac:dyDescent="0.25">
      <c r="A116" s="112" t="s">
        <v>86</v>
      </c>
      <c r="B116" s="115">
        <v>91</v>
      </c>
      <c r="C116" s="116">
        <v>6172145821</v>
      </c>
      <c r="D116" s="6"/>
      <c r="E116" s="123">
        <v>1</v>
      </c>
      <c r="F116" s="124"/>
      <c r="G116" s="125">
        <v>68184500</v>
      </c>
      <c r="H116" s="125"/>
      <c r="I116" s="121">
        <f t="shared" si="10"/>
        <v>0</v>
      </c>
      <c r="J116" s="126">
        <f t="shared" si="11"/>
        <v>0</v>
      </c>
    </row>
    <row r="117" spans="1:10" x14ac:dyDescent="0.25">
      <c r="A117" s="112" t="s">
        <v>66</v>
      </c>
      <c r="B117" s="115">
        <v>132</v>
      </c>
      <c r="C117" s="116">
        <v>19302861595</v>
      </c>
      <c r="D117" s="73"/>
      <c r="E117" s="123"/>
      <c r="F117" s="124"/>
      <c r="G117" s="125"/>
      <c r="H117" s="125"/>
      <c r="I117" s="121" t="e">
        <f t="shared" si="10"/>
        <v>#DIV/0!</v>
      </c>
      <c r="J117" s="126" t="e">
        <f t="shared" si="11"/>
        <v>#DIV/0!</v>
      </c>
    </row>
    <row r="118" spans="1:10" x14ac:dyDescent="0.25">
      <c r="A118" s="112" t="s">
        <v>67</v>
      </c>
      <c r="B118" s="115">
        <v>41</v>
      </c>
      <c r="C118" s="116">
        <v>4400362000</v>
      </c>
      <c r="D118" s="73"/>
      <c r="E118" s="123"/>
      <c r="F118" s="124"/>
      <c r="G118" s="125"/>
      <c r="H118" s="125"/>
      <c r="I118" s="121" t="e">
        <f t="shared" si="10"/>
        <v>#DIV/0!</v>
      </c>
      <c r="J118" s="126" t="e">
        <f t="shared" si="11"/>
        <v>#DIV/0!</v>
      </c>
    </row>
    <row r="119" spans="1:10" x14ac:dyDescent="0.25">
      <c r="A119" s="112" t="s">
        <v>68</v>
      </c>
      <c r="B119" s="115">
        <v>33</v>
      </c>
      <c r="C119" s="116">
        <v>3522160000</v>
      </c>
      <c r="D119" s="73"/>
      <c r="E119" s="123"/>
      <c r="F119" s="124"/>
      <c r="G119" s="125"/>
      <c r="H119" s="125"/>
      <c r="I119" s="121" t="e">
        <f t="shared" si="10"/>
        <v>#DIV/0!</v>
      </c>
      <c r="J119" s="126" t="e">
        <f t="shared" si="11"/>
        <v>#DIV/0!</v>
      </c>
    </row>
    <row r="120" spans="1:10" x14ac:dyDescent="0.25">
      <c r="A120" s="112" t="s">
        <v>69</v>
      </c>
      <c r="B120" s="115">
        <v>95</v>
      </c>
      <c r="C120" s="116">
        <v>7509033661.3199997</v>
      </c>
      <c r="D120" s="73"/>
      <c r="E120" s="123"/>
      <c r="F120" s="124"/>
      <c r="G120" s="125"/>
      <c r="H120" s="125"/>
      <c r="I120" s="121" t="e">
        <f t="shared" si="10"/>
        <v>#DIV/0!</v>
      </c>
      <c r="J120" s="126" t="e">
        <f t="shared" si="11"/>
        <v>#DIV/0!</v>
      </c>
    </row>
    <row r="121" spans="1:10" x14ac:dyDescent="0.25">
      <c r="A121" s="112" t="s">
        <v>113</v>
      </c>
      <c r="B121" s="115">
        <v>5</v>
      </c>
      <c r="C121" s="116">
        <v>657077666</v>
      </c>
      <c r="D121" s="73"/>
      <c r="E121" s="123"/>
      <c r="F121" s="124"/>
      <c r="G121" s="125"/>
      <c r="H121" s="125"/>
      <c r="I121" s="121" t="e">
        <f t="shared" si="10"/>
        <v>#DIV/0!</v>
      </c>
      <c r="J121" s="126" t="e">
        <f t="shared" si="11"/>
        <v>#DIV/0!</v>
      </c>
    </row>
    <row r="122" spans="1:10" x14ac:dyDescent="0.25">
      <c r="A122" s="112" t="s">
        <v>71</v>
      </c>
      <c r="B122" s="115">
        <v>159</v>
      </c>
      <c r="C122" s="116">
        <v>44232401668</v>
      </c>
      <c r="D122" s="73"/>
      <c r="E122" s="123"/>
      <c r="F122" s="124"/>
      <c r="G122" s="125"/>
      <c r="H122" s="125"/>
      <c r="I122" s="121" t="e">
        <f t="shared" si="10"/>
        <v>#DIV/0!</v>
      </c>
      <c r="J122" s="126" t="e">
        <f t="shared" si="11"/>
        <v>#DIV/0!</v>
      </c>
    </row>
    <row r="123" spans="1:10" x14ac:dyDescent="0.25">
      <c r="A123" s="112" t="s">
        <v>72</v>
      </c>
      <c r="B123" s="115">
        <v>234</v>
      </c>
      <c r="C123" s="116">
        <v>68910843214.720001</v>
      </c>
      <c r="D123" s="73"/>
      <c r="E123" s="123"/>
      <c r="F123" s="124"/>
      <c r="G123" s="125"/>
      <c r="H123" s="125"/>
      <c r="I123" s="121" t="e">
        <f t="shared" si="10"/>
        <v>#DIV/0!</v>
      </c>
      <c r="J123" s="126" t="e">
        <f t="shared" si="11"/>
        <v>#DIV/0!</v>
      </c>
    </row>
    <row r="124" spans="1:10" x14ac:dyDescent="0.25">
      <c r="A124" s="112" t="s">
        <v>73</v>
      </c>
      <c r="B124" s="115">
        <v>55</v>
      </c>
      <c r="C124" s="116">
        <v>12604450000</v>
      </c>
      <c r="D124" s="73"/>
      <c r="E124" s="123"/>
      <c r="F124" s="124"/>
      <c r="G124" s="125"/>
      <c r="H124" s="125"/>
      <c r="I124" s="121" t="e">
        <f t="shared" si="10"/>
        <v>#DIV/0!</v>
      </c>
      <c r="J124" s="126" t="e">
        <f t="shared" si="11"/>
        <v>#DIV/0!</v>
      </c>
    </row>
    <row r="125" spans="1:10" x14ac:dyDescent="0.25">
      <c r="A125" s="112" t="s">
        <v>70</v>
      </c>
      <c r="B125" s="115">
        <v>177</v>
      </c>
      <c r="C125" s="116">
        <v>114814652359.73004</v>
      </c>
      <c r="D125" s="73"/>
      <c r="E125" s="123">
        <v>1</v>
      </c>
      <c r="F125" s="124"/>
      <c r="G125" s="125">
        <v>295539940.72000003</v>
      </c>
      <c r="H125" s="125"/>
      <c r="I125" s="121">
        <f t="shared" si="10"/>
        <v>0</v>
      </c>
      <c r="J125" s="126">
        <f t="shared" si="11"/>
        <v>0</v>
      </c>
    </row>
    <row r="126" spans="1:10" x14ac:dyDescent="0.25">
      <c r="A126" s="112" t="s">
        <v>87</v>
      </c>
      <c r="B126" s="115">
        <v>607</v>
      </c>
      <c r="C126" s="116">
        <v>1522879374556.01</v>
      </c>
      <c r="D126" s="73"/>
      <c r="E126" s="123"/>
      <c r="F126" s="124"/>
      <c r="G126" s="125"/>
      <c r="H126" s="125"/>
      <c r="I126" s="121" t="e">
        <f t="shared" si="10"/>
        <v>#DIV/0!</v>
      </c>
      <c r="J126" s="126" t="e">
        <f t="shared" si="11"/>
        <v>#DIV/0!</v>
      </c>
    </row>
    <row r="127" spans="1:10" ht="30" x14ac:dyDescent="0.25">
      <c r="A127" s="112" t="s">
        <v>74</v>
      </c>
      <c r="B127" s="115">
        <v>136</v>
      </c>
      <c r="C127" s="116">
        <v>39921914530</v>
      </c>
      <c r="D127" s="73"/>
      <c r="E127" s="123">
        <v>1</v>
      </c>
      <c r="F127" s="124"/>
      <c r="G127" s="125">
        <v>350000000</v>
      </c>
      <c r="H127" s="125"/>
      <c r="I127" s="121">
        <f t="shared" si="10"/>
        <v>0</v>
      </c>
      <c r="J127" s="126">
        <f t="shared" si="11"/>
        <v>0</v>
      </c>
    </row>
    <row r="128" spans="1:10" ht="30" x14ac:dyDescent="0.25">
      <c r="A128" s="112" t="s">
        <v>75</v>
      </c>
      <c r="B128" s="115">
        <v>41</v>
      </c>
      <c r="C128" s="116">
        <v>3182913559</v>
      </c>
      <c r="D128" s="73"/>
      <c r="E128" s="123"/>
      <c r="F128" s="124"/>
      <c r="G128" s="125"/>
      <c r="H128" s="125"/>
      <c r="I128" s="121" t="e">
        <f t="shared" si="10"/>
        <v>#DIV/0!</v>
      </c>
      <c r="J128" s="126" t="e">
        <f t="shared" si="11"/>
        <v>#DIV/0!</v>
      </c>
    </row>
    <row r="129" spans="1:10" x14ac:dyDescent="0.25">
      <c r="A129" s="112" t="s">
        <v>114</v>
      </c>
      <c r="B129" s="115">
        <v>8</v>
      </c>
      <c r="C129" s="116">
        <v>898771334.34000003</v>
      </c>
      <c r="D129" s="73"/>
      <c r="E129" s="127"/>
      <c r="F129" s="124"/>
      <c r="G129" s="125"/>
      <c r="H129" s="125"/>
      <c r="I129" s="121" t="e">
        <f t="shared" si="10"/>
        <v>#DIV/0!</v>
      </c>
      <c r="J129" s="126" t="e">
        <f t="shared" si="11"/>
        <v>#DIV/0!</v>
      </c>
    </row>
    <row r="130" spans="1:10" x14ac:dyDescent="0.25">
      <c r="A130" s="112" t="s">
        <v>76</v>
      </c>
      <c r="B130" s="115">
        <v>47</v>
      </c>
      <c r="C130" s="116">
        <v>11145201449</v>
      </c>
      <c r="E130" s="127"/>
      <c r="F130" s="124"/>
      <c r="G130" s="125"/>
      <c r="H130" s="125"/>
      <c r="I130" s="121" t="e">
        <f t="shared" si="10"/>
        <v>#DIV/0!</v>
      </c>
      <c r="J130" s="126" t="e">
        <f t="shared" si="11"/>
        <v>#DIV/0!</v>
      </c>
    </row>
    <row r="131" spans="1:10" x14ac:dyDescent="0.25">
      <c r="A131" s="112" t="s">
        <v>115</v>
      </c>
      <c r="B131" s="115">
        <v>8</v>
      </c>
      <c r="C131" s="116">
        <v>692594468</v>
      </c>
      <c r="E131" s="127"/>
      <c r="F131" s="124"/>
      <c r="G131" s="125"/>
      <c r="H131" s="125"/>
      <c r="I131" s="121" t="e">
        <f t="shared" si="10"/>
        <v>#DIV/0!</v>
      </c>
      <c r="J131" s="126" t="e">
        <f t="shared" si="11"/>
        <v>#DIV/0!</v>
      </c>
    </row>
    <row r="132" spans="1:10" x14ac:dyDescent="0.25">
      <c r="A132" s="112" t="s">
        <v>116</v>
      </c>
      <c r="B132" s="115">
        <v>11</v>
      </c>
      <c r="C132" s="116">
        <v>871948998</v>
      </c>
      <c r="E132" s="127"/>
      <c r="F132" s="124"/>
      <c r="G132" s="125"/>
      <c r="H132" s="125"/>
      <c r="I132" s="121" t="e">
        <f t="shared" si="10"/>
        <v>#DIV/0!</v>
      </c>
      <c r="J132" s="126" t="e">
        <f t="shared" si="11"/>
        <v>#DIV/0!</v>
      </c>
    </row>
    <row r="133" spans="1:10" ht="30" x14ac:dyDescent="0.25">
      <c r="A133" s="112" t="s">
        <v>117</v>
      </c>
      <c r="B133" s="115">
        <v>10</v>
      </c>
      <c r="C133" s="116">
        <v>15866405758.25</v>
      </c>
      <c r="E133" s="127"/>
      <c r="F133" s="124"/>
      <c r="G133" s="125"/>
      <c r="H133" s="125"/>
      <c r="I133" s="121" t="e">
        <f t="shared" si="10"/>
        <v>#DIV/0!</v>
      </c>
      <c r="J133" s="126" t="e">
        <f t="shared" si="11"/>
        <v>#DIV/0!</v>
      </c>
    </row>
    <row r="134" spans="1:10" ht="30" x14ac:dyDescent="0.25">
      <c r="A134" s="112" t="s">
        <v>118</v>
      </c>
      <c r="B134" s="115">
        <v>7</v>
      </c>
      <c r="C134" s="116">
        <v>297036417</v>
      </c>
      <c r="E134" s="127"/>
      <c r="F134" s="124"/>
      <c r="G134" s="125"/>
      <c r="H134" s="125"/>
      <c r="I134" s="121" t="e">
        <f t="shared" si="10"/>
        <v>#DIV/0!</v>
      </c>
      <c r="J134" s="126" t="e">
        <f t="shared" si="11"/>
        <v>#DIV/0!</v>
      </c>
    </row>
    <row r="135" spans="1:10" x14ac:dyDescent="0.25">
      <c r="A135" s="112" t="s">
        <v>119</v>
      </c>
      <c r="B135" s="115">
        <v>3</v>
      </c>
      <c r="C135" s="116">
        <v>219974000</v>
      </c>
      <c r="E135" s="127"/>
      <c r="F135" s="124"/>
      <c r="G135" s="125"/>
      <c r="H135" s="125"/>
      <c r="I135" s="121" t="e">
        <f t="shared" si="10"/>
        <v>#DIV/0!</v>
      </c>
      <c r="J135" s="126" t="e">
        <f t="shared" si="11"/>
        <v>#DIV/0!</v>
      </c>
    </row>
    <row r="136" spans="1:10" x14ac:dyDescent="0.25">
      <c r="A136" s="112" t="s">
        <v>120</v>
      </c>
      <c r="B136" s="115">
        <v>1</v>
      </c>
      <c r="C136" s="116">
        <v>96600000</v>
      </c>
      <c r="E136" s="127"/>
      <c r="F136" s="124"/>
      <c r="G136" s="125"/>
      <c r="H136" s="125"/>
      <c r="I136" s="121" t="e">
        <f t="shared" si="10"/>
        <v>#DIV/0!</v>
      </c>
      <c r="J136" s="126" t="e">
        <f t="shared" si="11"/>
        <v>#DIV/0!</v>
      </c>
    </row>
    <row r="137" spans="1:10" x14ac:dyDescent="0.25">
      <c r="A137" s="112" t="s">
        <v>121</v>
      </c>
      <c r="B137" s="115">
        <v>39</v>
      </c>
      <c r="C137" s="116">
        <v>2980658733</v>
      </c>
      <c r="E137" s="127"/>
      <c r="F137" s="124"/>
      <c r="G137" s="125"/>
      <c r="H137" s="125"/>
      <c r="I137" s="121" t="e">
        <f t="shared" si="10"/>
        <v>#DIV/0!</v>
      </c>
      <c r="J137" s="126" t="e">
        <f t="shared" si="11"/>
        <v>#DIV/0!</v>
      </c>
    </row>
    <row r="138" spans="1:10" x14ac:dyDescent="0.25">
      <c r="A138" s="112" t="s">
        <v>122</v>
      </c>
      <c r="B138" s="115">
        <v>11</v>
      </c>
      <c r="C138" s="116">
        <v>1047949860</v>
      </c>
      <c r="E138" s="127"/>
      <c r="F138" s="124"/>
      <c r="G138" s="125"/>
      <c r="H138" s="125"/>
      <c r="I138" s="121" t="e">
        <f t="shared" si="10"/>
        <v>#DIV/0!</v>
      </c>
      <c r="J138" s="126" t="e">
        <f t="shared" si="11"/>
        <v>#DIV/0!</v>
      </c>
    </row>
    <row r="139" spans="1:10" x14ac:dyDescent="0.25">
      <c r="A139" s="112" t="s">
        <v>123</v>
      </c>
      <c r="B139" s="115">
        <v>25</v>
      </c>
      <c r="C139" s="116">
        <v>2894429897</v>
      </c>
      <c r="E139" s="127"/>
      <c r="F139" s="124"/>
      <c r="G139" s="125"/>
      <c r="H139" s="125"/>
      <c r="I139" s="121" t="e">
        <f t="shared" si="10"/>
        <v>#DIV/0!</v>
      </c>
      <c r="J139" s="126" t="e">
        <f t="shared" si="11"/>
        <v>#DIV/0!</v>
      </c>
    </row>
    <row r="140" spans="1:10" x14ac:dyDescent="0.25">
      <c r="A140" s="112" t="s">
        <v>88</v>
      </c>
      <c r="B140" s="115">
        <v>45</v>
      </c>
      <c r="C140" s="116">
        <v>28873917205.48</v>
      </c>
      <c r="E140" s="127"/>
      <c r="F140" s="124"/>
      <c r="G140" s="125"/>
      <c r="H140" s="125"/>
      <c r="I140" s="121" t="e">
        <f t="shared" si="10"/>
        <v>#DIV/0!</v>
      </c>
      <c r="J140" s="126" t="e">
        <f t="shared" si="11"/>
        <v>#DIV/0!</v>
      </c>
    </row>
    <row r="141" spans="1:10" x14ac:dyDescent="0.25">
      <c r="A141" s="117" t="s">
        <v>77</v>
      </c>
      <c r="B141" s="128">
        <f>SUM(B114:B140)</f>
        <v>2066</v>
      </c>
      <c r="C141" s="129">
        <f>SUM(C114:C140)</f>
        <v>1921434067705.51</v>
      </c>
      <c r="E141" s="130">
        <f>SUM(E114:E140)</f>
        <v>3</v>
      </c>
      <c r="F141" s="131">
        <f t="shared" ref="F141" si="12">SUM(F114:F140)</f>
        <v>0</v>
      </c>
      <c r="G141" s="132">
        <f t="shared" ref="G141" si="13">SUM(G114:G140)</f>
        <v>713724440.72000003</v>
      </c>
      <c r="H141" s="132">
        <f t="shared" ref="H141" si="14">SUM(H114:H140)</f>
        <v>0</v>
      </c>
      <c r="I141" s="133">
        <f t="shared" si="10"/>
        <v>0</v>
      </c>
      <c r="J141" s="134">
        <f t="shared" si="11"/>
        <v>0</v>
      </c>
    </row>
  </sheetData>
  <mergeCells count="12">
    <mergeCell ref="A112:A113"/>
    <mergeCell ref="B112:C112"/>
    <mergeCell ref="E112:J112"/>
    <mergeCell ref="A77:A78"/>
    <mergeCell ref="B77:C77"/>
    <mergeCell ref="E77:J77"/>
    <mergeCell ref="B7:C7"/>
    <mergeCell ref="E7:J7"/>
    <mergeCell ref="A7:A8"/>
    <mergeCell ref="A42:A43"/>
    <mergeCell ref="B42:C42"/>
    <mergeCell ref="E42:J42"/>
  </mergeCells>
  <pageMargins left="0.7" right="0.7" top="0.75" bottom="0.75" header="0.3" footer="0.3"/>
  <pageSetup scale="46" orientation="portrait"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Informe Trim 2</vt:lpstr>
      <vt:lpstr>Informe Trim 1</vt:lpstr>
      <vt:lpstr>Detalle</vt:lpstr>
      <vt:lpstr>Detalle!Área_de_impresión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2026-03-13T06:29:01Z</dcterms:modified>
</cp:coreProperties>
</file>