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O:\Administrativa\2-Plan Anual de Adquisiciones PAA\2026 PAA\Seguimientos\Reporte 08042026\"/>
    </mc:Choice>
  </mc:AlternateContent>
  <xr:revisionPtr revIDLastSave="0" documentId="13_ncr:1_{89C9572F-0212-484F-9EE9-FF06934D3EE5}" xr6:coauthVersionLast="47" xr6:coauthVersionMax="47" xr10:uidLastSave="{00000000-0000-0000-0000-000000000000}"/>
  <bookViews>
    <workbookView xWindow="-120" yWindow="-120" windowWidth="29040" windowHeight="15720" xr2:uid="{00000000-000D-0000-FFFF-FFFF00000000}"/>
  </bookViews>
  <sheets>
    <sheet name="Informe Trim 1" sheetId="10" r:id="rId1"/>
    <sheet name="Detalle" sheetId="6" r:id="rId2"/>
  </sheets>
  <definedNames>
    <definedName name="_xlnm.Print_Area" localSheetId="1">Detalle!$A$1:$J$25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2" i="6" l="1"/>
  <c r="I92" i="6"/>
  <c r="J91" i="6"/>
  <c r="I91" i="6"/>
  <c r="J90" i="6"/>
  <c r="I90" i="6"/>
  <c r="J89" i="6"/>
  <c r="I89" i="6"/>
  <c r="J88" i="6"/>
  <c r="I88" i="6"/>
  <c r="J87" i="6"/>
  <c r="I87" i="6"/>
  <c r="J86" i="6"/>
  <c r="I86" i="6"/>
  <c r="J85" i="6"/>
  <c r="I85" i="6"/>
  <c r="J84" i="6"/>
  <c r="I84" i="6"/>
  <c r="J83" i="6"/>
  <c r="I83" i="6"/>
  <c r="J82" i="6"/>
  <c r="I82" i="6"/>
  <c r="J81" i="6"/>
  <c r="I81" i="6"/>
  <c r="J80" i="6"/>
  <c r="I80" i="6"/>
  <c r="J79" i="6"/>
  <c r="I79" i="6"/>
  <c r="J78" i="6"/>
  <c r="I78" i="6"/>
  <c r="J69" i="6"/>
  <c r="I69" i="6"/>
  <c r="J68" i="6"/>
  <c r="I68" i="6"/>
  <c r="J67" i="6"/>
  <c r="I67" i="6"/>
  <c r="J66" i="6"/>
  <c r="I66" i="6"/>
  <c r="J65" i="6"/>
  <c r="I65" i="6"/>
  <c r="J64" i="6"/>
  <c r="I64" i="6"/>
  <c r="J63" i="6"/>
  <c r="I63" i="6"/>
  <c r="J62" i="6"/>
  <c r="I62" i="6"/>
  <c r="J61" i="6"/>
  <c r="I61" i="6"/>
  <c r="J60" i="6"/>
  <c r="I60" i="6"/>
  <c r="J59" i="6"/>
  <c r="I59" i="6"/>
  <c r="J58" i="6"/>
  <c r="I58" i="6"/>
  <c r="J57" i="6"/>
  <c r="I57" i="6"/>
  <c r="J56" i="6"/>
  <c r="I56" i="6"/>
  <c r="J55" i="6"/>
  <c r="I55" i="6"/>
  <c r="J46" i="6"/>
  <c r="I46" i="6"/>
  <c r="J45" i="6"/>
  <c r="I45" i="6"/>
  <c r="J44" i="6"/>
  <c r="I44" i="6"/>
  <c r="J43" i="6"/>
  <c r="I43" i="6"/>
  <c r="J42" i="6"/>
  <c r="I42" i="6"/>
  <c r="J41" i="6"/>
  <c r="I41" i="6"/>
  <c r="J40" i="6"/>
  <c r="I40" i="6"/>
  <c r="J39" i="6"/>
  <c r="I39" i="6"/>
  <c r="J38" i="6"/>
  <c r="I38" i="6"/>
  <c r="J37" i="6"/>
  <c r="I37" i="6"/>
  <c r="J36" i="6"/>
  <c r="I36" i="6"/>
  <c r="J35" i="6"/>
  <c r="I35" i="6"/>
  <c r="J34" i="6"/>
  <c r="I34" i="6"/>
  <c r="J33" i="6"/>
  <c r="I33" i="6"/>
  <c r="J32" i="6"/>
  <c r="I32" i="6"/>
  <c r="J23" i="6"/>
  <c r="J22" i="6"/>
  <c r="J21" i="6"/>
  <c r="J20" i="6"/>
  <c r="J19" i="6"/>
  <c r="J18" i="6"/>
  <c r="J17" i="6"/>
  <c r="J16" i="6"/>
  <c r="J15" i="6"/>
  <c r="J14" i="6"/>
  <c r="J13" i="6"/>
  <c r="J12" i="6"/>
  <c r="J11" i="6"/>
  <c r="J10" i="6"/>
  <c r="J9" i="6"/>
  <c r="I23" i="6"/>
  <c r="I22" i="6"/>
  <c r="I21" i="6"/>
  <c r="I20" i="6"/>
  <c r="I19" i="6"/>
  <c r="I18" i="6"/>
  <c r="I17" i="6"/>
  <c r="I16" i="6"/>
  <c r="I15" i="6"/>
  <c r="I14" i="6"/>
  <c r="I13" i="6"/>
  <c r="I12" i="6"/>
  <c r="I11" i="6"/>
  <c r="I10" i="6"/>
  <c r="I9" i="6"/>
  <c r="C93" i="6"/>
  <c r="B93" i="6"/>
  <c r="C70" i="6"/>
  <c r="B70" i="6"/>
  <c r="C47" i="6"/>
  <c r="B47" i="6"/>
  <c r="C24" i="6"/>
  <c r="B24" i="6"/>
  <c r="F24" i="6"/>
  <c r="E24" i="6"/>
  <c r="H24" i="6"/>
  <c r="G24" i="6"/>
  <c r="H93" i="6"/>
  <c r="G93" i="6"/>
  <c r="F93" i="6"/>
  <c r="E93" i="6"/>
  <c r="H70" i="6"/>
  <c r="G70" i="6"/>
  <c r="F70" i="6"/>
  <c r="E70" i="6"/>
  <c r="G47" i="6"/>
  <c r="E47" i="6"/>
  <c r="I70" i="6" l="1"/>
  <c r="J70" i="6"/>
  <c r="J24" i="6"/>
  <c r="I24" i="6"/>
  <c r="I93" i="6"/>
  <c r="J93" i="6"/>
  <c r="J23" i="10"/>
  <c r="M21" i="10" s="1"/>
  <c r="C23" i="10"/>
  <c r="F19" i="10" s="1"/>
  <c r="L22" i="10"/>
  <c r="E22" i="10"/>
  <c r="L21" i="10"/>
  <c r="E21" i="10"/>
  <c r="L20" i="10"/>
  <c r="K23" i="10"/>
  <c r="E19" i="10"/>
  <c r="C28" i="10" s="1"/>
  <c r="F68" i="10" s="1"/>
  <c r="M9" i="10"/>
  <c r="M10" i="10" s="1"/>
  <c r="L9" i="10"/>
  <c r="L10" i="10" s="1"/>
  <c r="K9" i="10"/>
  <c r="K10" i="10" s="1"/>
  <c r="N8" i="10"/>
  <c r="E8" i="10" s="1"/>
  <c r="M23" i="10" l="1"/>
  <c r="N28" i="10" s="1"/>
  <c r="F76" i="10" s="1"/>
  <c r="F22" i="10"/>
  <c r="M22" i="10"/>
  <c r="M20" i="10"/>
  <c r="M19" i="10"/>
  <c r="F21" i="10"/>
  <c r="D23" i="10"/>
  <c r="F23" i="10" s="1"/>
  <c r="J9" i="10"/>
  <c r="L19" i="10"/>
  <c r="K28" i="10" s="1"/>
  <c r="F70" i="10" s="1"/>
  <c r="E20" i="10"/>
  <c r="F20" i="10"/>
  <c r="J10" i="10" l="1"/>
  <c r="N9" i="10"/>
  <c r="N10" i="10" s="1"/>
  <c r="F74" i="10"/>
  <c r="F28" i="10"/>
  <c r="H47" i="6" l="1"/>
  <c r="J47" i="6" s="1"/>
  <c r="F47" i="6" l="1"/>
  <c r="I47" i="6" l="1"/>
</calcChain>
</file>

<file path=xl/sharedStrings.xml><?xml version="1.0" encoding="utf-8"?>
<sst xmlns="http://schemas.openxmlformats.org/spreadsheetml/2006/main" count="245" uniqueCount="110">
  <si>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</si>
  <si>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</si>
  <si>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</si>
  <si>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</si>
  <si>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</si>
  <si>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</si>
  <si>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</si>
  <si>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</si>
  <si>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</si>
  <si>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</si>
  <si>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</si>
  <si>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</si>
  <si>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</si>
  <si>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</si>
  <si>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Fuentes:</t>
  </si>
  <si>
    <t>Grupo de Gestión Contractual</t>
  </si>
  <si>
    <t>Fecha Informe</t>
  </si>
  <si>
    <t># Contratos Programados</t>
  </si>
  <si>
    <t xml:space="preserve">Comprometido y en ejecución </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</si>
  <si>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</si>
  <si>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</si>
  <si>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</si>
  <si>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</si>
  <si>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</si>
  <si>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</si>
  <si>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</si>
  <si>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</si>
  <si>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</si>
  <si>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</si>
  <si>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</si>
  <si>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</si>
  <si>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</si>
  <si>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</si>
  <si>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</si>
  <si>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</si>
  <si>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</si>
  <si>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</si>
  <si>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</si>
  <si>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</si>
  <si>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</si>
  <si>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</si>
  <si>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</si>
  <si>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</si>
  <si>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</si>
  <si>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</si>
  <si>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</si>
  <si>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</si>
  <si>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</si>
  <si>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</si>
  <si>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</si>
  <si>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</si>
  <si>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</si>
  <si>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</si>
  <si>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</si>
  <si>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</si>
  <si>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</si>
  <si>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</si>
  <si>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</si>
  <si>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</si>
  <si>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</si>
  <si>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</si>
  <si>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2. PAE en SECOP / PAA publicado en Colombia Compra Eficiente.</t>
  </si>
  <si>
    <t>Valor Contratos</t>
  </si>
  <si>
    <t>Total general</t>
  </si>
  <si>
    <t>($) Acumulado</t>
  </si>
  <si>
    <t>Detalle Trimestre 1</t>
  </si>
  <si>
    <t>Acumulado</t>
  </si>
  <si>
    <t>MEDICIÓN SUGERIDA</t>
  </si>
  <si>
    <t>Al final del ciclo</t>
  </si>
  <si>
    <r>
      <rPr>
        <b/>
        <u/>
        <sz val="11"/>
        <color theme="1"/>
        <rFont val="Arial"/>
        <family val="2"/>
      </rPr>
      <t>TRIMESTRE I:</t>
    </r>
    <r>
      <rPr>
        <sz val="11"/>
        <color theme="1"/>
        <rFont val="Arial"/>
        <family val="2"/>
      </rPr>
      <t xml:space="preserve"> Ejecución sobre los recursos asignados en el periodo, lo que se encuentra dentro de los siguientes límites de gestión:</t>
    </r>
  </si>
  <si>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</si>
  <si>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Contratos Estimados</t>
  </si>
  <si>
    <t>Contratos Suscritos</t>
  </si>
  <si>
    <t>Valor total estimado</t>
  </si>
  <si>
    <t>Avance Contratos Periodo %</t>
  </si>
  <si>
    <t>Avance Recursos Periodo %</t>
  </si>
  <si>
    <t>Valor estimado</t>
  </si>
  <si>
    <t>Vigencia</t>
  </si>
  <si>
    <t>Detalle Trimestre 2</t>
  </si>
  <si>
    <t>Detalle Trimestre 3</t>
  </si>
  <si>
    <t>Detalle Trimestre 4</t>
  </si>
  <si>
    <t>DEPENDENCIA PROYECTO/RECURSOS</t>
  </si>
  <si>
    <t>Trimestre 4</t>
  </si>
  <si>
    <t>Trimestre 3</t>
  </si>
  <si>
    <t>Trimestre 2</t>
  </si>
  <si>
    <t>Trimestre 1</t>
  </si>
  <si>
    <t>Recursos PAA</t>
  </si>
  <si>
    <t>PLAN ANUAL DE ADQUISICIONES</t>
  </si>
  <si>
    <t>Dirección de Energía Eléctrica</t>
  </si>
  <si>
    <t>Dirección de Formalización Minera</t>
  </si>
  <si>
    <t>Dirección de Hidrocarburos</t>
  </si>
  <si>
    <t>Grupo de Asuntos Legislativos</t>
  </si>
  <si>
    <t>Grupo de Gestión Administrativa</t>
  </si>
  <si>
    <t>Grupo de Regalías</t>
  </si>
  <si>
    <t>Grupo de Relacionamiento con el Ciudadano y Grestión de la Información</t>
  </si>
  <si>
    <t>Grupo de Tecnologías de la Información y las Comunicaciones</t>
  </si>
  <si>
    <t>Oficina Asesora Jurídica</t>
  </si>
  <si>
    <t>Oficina de Asuntos Ambientales y Sociales</t>
  </si>
  <si>
    <t>Oficina de Asuntos Regulatorios y Empresariales</t>
  </si>
  <si>
    <t>Oficina de Planeación y Gestión Internacional</t>
  </si>
  <si>
    <t>Secretaría General</t>
  </si>
  <si>
    <t>Viceministerio de Minas</t>
  </si>
  <si>
    <t>AÑO 2026</t>
  </si>
  <si>
    <t>Dirección de Minería Empresarial</t>
  </si>
  <si>
    <r>
      <t xml:space="preserve">Durante el primer trimestre del año, se comprometieron recursos por valor de </t>
    </r>
    <r>
      <rPr>
        <sz val="11"/>
        <rFont val="Arial"/>
        <family val="2"/>
      </rPr>
      <t>$446.641</t>
    </r>
    <r>
      <rPr>
        <sz val="11"/>
        <color theme="1"/>
        <rFont val="Arial"/>
        <family val="2"/>
      </rPr>
      <t xml:space="preserve"> millones de pesos con la suscripción de 1.737 contratos.</t>
    </r>
  </si>
  <si>
    <r>
      <t xml:space="preserve">Hasta el primer trimestre del año, se comprometieron recursos dentro de este plan con la suscripción de 1.737 contratos por valor </t>
    </r>
    <r>
      <rPr>
        <sz val="11"/>
        <rFont val="Arial"/>
        <family val="2"/>
      </rPr>
      <t xml:space="preserve">de $446.641 </t>
    </r>
    <r>
      <rPr>
        <sz val="11"/>
        <color theme="1"/>
        <rFont val="Arial"/>
        <family val="2"/>
      </rPr>
      <t>millones de pesos, lo que representó un 89% de la ejecución de los recursos de los proyectos en el trimestre y 61%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</si>
  <si>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t>2. Ver Plan Anual de Adquisiciones 2026 en https://www.minenergia.gov.co/es/ministerio/gestion/contratacion/plan-anual-de-adquisiciones/ (clic aquí), donde encontrará los reportes de PAA.</t>
  </si>
  <si>
    <t>https://www.minenergia.gov.co/es/ministerio/gestion/contratacion/ejecucion-contractual/</t>
  </si>
  <si>
    <t>https://www.minenergia.gov.co/es/ministerio/gestion/contratacion/informacion-contractual/</t>
  </si>
  <si>
    <t>Con los datos del resultado del TRIMESTRE I, se observa una alta gestión en la contratación según la misma programación de las áreas y buena ejecución de compromisos de los recursos con las áreas ejecutoras dentro de la programación del PAA, materializando la gestión en buen cumplimiento dentro de los términos estimados. Durante este periodo se presenta una coyuntura y contingencia por el volumen de trámites con personas naturales y jurídicas de cara a los términos de la actual ley de garantías electrorales, sobre los lineamientos de la priorización de las necesidades, generando los contratos de prestación de servicios profesionales y de apoyo a la gestión de acuerdo con las indicaciones a las áreas previamente mediante socialización y circular la debida planificación.
Se recomienda a las áreas aún así estos resultados, mejorar su planificación bajo ese mismo principio de la contratación, por cuanto no todas las necesidades son prioritarias en el primer mes o trimestre para el desarrollo gradual de los proyectos.
La Evaluación del ACUMULADO para el TRIMESTRE I permite observar el avance de la gestión y de cumplimiento en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</si>
</sst>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 numFmtId="172" formatCode="&quot;$&quot;\ #,##0.00"/>
  </numFmts>
  <fonts count="25" x14ac:knownFonts="1">
    <font>
      <sz val="10"/>
      <color theme="1"/>
      <name val="Arial"/>
      <family val="2"/>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b/>
      <u/>
      <sz val="11"/>
      <color theme="1"/>
      <name val="Arial"/>
      <family val="2"/>
    </font>
    <font>
      <sz val="11"/>
      <color theme="1"/>
      <name val="Calibri"/>
      <family val="2"/>
    </font>
  </fonts>
  <fills count="12">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39997558519241921"/>
        <bgColor indexed="64"/>
      </patternFill>
    </fill>
  </fills>
  <borders count="6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theme="9" tint="-0.24994659260841701"/>
      </right>
      <top/>
      <bottom/>
      <diagonal/>
    </border>
    <border>
      <left/>
      <right style="thin">
        <color theme="9" tint="-0.24994659260841701"/>
      </right>
      <top/>
      <bottom style="thin">
        <color theme="9" tint="-0.24994659260841701"/>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auto="1"/>
      </bottom>
      <diagonal/>
    </border>
    <border>
      <left style="thin">
        <color theme="9"/>
      </left>
      <right/>
      <top style="thin">
        <color theme="9"/>
      </top>
      <bottom style="thin">
        <color theme="9"/>
      </bottom>
      <diagonal/>
    </border>
    <border>
      <left/>
      <right/>
      <top style="thin">
        <color theme="9"/>
      </top>
      <bottom style="thin">
        <color auto="1"/>
      </bottom>
      <diagonal/>
    </border>
    <border>
      <left/>
      <right/>
      <top style="thin">
        <color theme="9"/>
      </top>
      <bottom style="thin">
        <color theme="9"/>
      </bottom>
      <diagonal/>
    </border>
    <border>
      <left/>
      <right style="thin">
        <color theme="9"/>
      </right>
      <top style="thin">
        <color theme="9"/>
      </top>
      <bottom style="thin">
        <color auto="1"/>
      </bottom>
      <diagonal/>
    </border>
    <border>
      <left/>
      <right style="thin">
        <color theme="9"/>
      </right>
      <top style="thin">
        <color theme="9"/>
      </top>
      <bottom style="thin">
        <color theme="9"/>
      </bottom>
      <diagonal/>
    </border>
    <border>
      <left/>
      <right/>
      <top style="thin">
        <color theme="9" tint="-0.24994659260841701"/>
      </top>
      <bottom/>
      <diagonal/>
    </border>
    <border>
      <left style="thin">
        <color theme="9" tint="-0.24994659260841701"/>
      </left>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right style="thin">
        <color theme="9"/>
      </right>
      <top style="thin">
        <color theme="9" tint="-0.24994659260841701"/>
      </top>
      <bottom/>
      <diagonal/>
    </border>
    <border>
      <left style="thin">
        <color theme="9"/>
      </left>
      <right/>
      <top style="thin">
        <color theme="9" tint="-0.24994659260841701"/>
      </top>
      <bottom/>
      <diagonal/>
    </border>
  </borders>
  <cellStyleXfs count="36">
    <xf numFmtId="0" fontId="0" fillId="0" borderId="0"/>
    <xf numFmtId="43" fontId="2" fillId="0" borderId="0" applyFont="0" applyFill="0" applyBorder="0" applyAlignment="0" applyProtection="0"/>
    <xf numFmtId="9" fontId="2" fillId="0" borderId="0" applyFont="0" applyFill="0" applyBorder="0" applyAlignment="0" applyProtection="0"/>
    <xf numFmtId="49" fontId="6"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0" fontId="6" fillId="0" borderId="1" applyNumberFormat="0" applyFill="0" applyProtection="0">
      <alignment horizontal="left" vertical="center"/>
    </xf>
    <xf numFmtId="0" fontId="2" fillId="0" borderId="1" applyNumberFormat="0" applyFont="0" applyFill="0" applyAlignment="0" applyProtection="0"/>
    <xf numFmtId="43" fontId="2"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4" fontId="6" fillId="0" borderId="0" applyFill="0" applyBorder="0" applyProtection="0">
      <alignment horizontal="right" vertical="center"/>
    </xf>
    <xf numFmtId="22" fontId="6" fillId="0" borderId="0" applyFill="0" applyBorder="0" applyProtection="0">
      <alignment horizontal="right" vertical="center"/>
    </xf>
    <xf numFmtId="4" fontId="6" fillId="0" borderId="0" applyFill="0" applyBorder="0" applyProtection="0">
      <alignment horizontal="right" vertical="center"/>
    </xf>
    <xf numFmtId="4" fontId="6" fillId="0" borderId="1" applyFill="0" applyProtection="0">
      <alignment horizontal="right" vertical="center"/>
    </xf>
    <xf numFmtId="168" fontId="6" fillId="0" borderId="0" applyFill="0" applyBorder="0" applyProtection="0">
      <alignment horizontal="right" vertical="center"/>
    </xf>
    <xf numFmtId="168" fontId="6" fillId="0" borderId="1" applyFill="0" applyProtection="0">
      <alignment horizontal="right" vertical="center"/>
    </xf>
    <xf numFmtId="0" fontId="7" fillId="2" borderId="0" applyNumberFormat="0" applyBorder="0" applyProtection="0">
      <alignment horizontal="center" vertical="center"/>
    </xf>
    <xf numFmtId="0" fontId="7" fillId="3" borderId="0" applyNumberFormat="0" applyBorder="0" applyProtection="0">
      <alignment horizontal="center" vertical="center" wrapText="1"/>
    </xf>
    <xf numFmtId="0" fontId="6" fillId="3" borderId="0" applyNumberFormat="0" applyBorder="0" applyProtection="0">
      <alignment horizontal="right" vertical="center" wrapText="1"/>
    </xf>
    <xf numFmtId="0" fontId="7" fillId="4" borderId="0" applyNumberFormat="0" applyBorder="0" applyProtection="0">
      <alignment horizontal="center" vertical="center"/>
    </xf>
    <xf numFmtId="0" fontId="7" fillId="5" borderId="0" applyNumberFormat="0" applyBorder="0" applyProtection="0">
      <alignment horizontal="center" vertical="center" wrapText="1"/>
    </xf>
    <xf numFmtId="0" fontId="7" fillId="5" borderId="0" applyNumberFormat="0" applyBorder="0" applyProtection="0">
      <alignment horizontal="right" vertical="center" wrapText="1"/>
    </xf>
    <xf numFmtId="0" fontId="8" fillId="5" borderId="1" applyNumberFormat="0" applyProtection="0">
      <alignment horizontal="left" vertical="center"/>
    </xf>
    <xf numFmtId="0" fontId="9" fillId="0" borderId="0"/>
    <xf numFmtId="0" fontId="9" fillId="0" borderId="0"/>
    <xf numFmtId="3" fontId="6" fillId="0" borderId="0" applyFill="0" applyBorder="0" applyProtection="0">
      <alignment horizontal="right" vertical="center"/>
    </xf>
    <xf numFmtId="3" fontId="6" fillId="0" borderId="1" applyFill="0" applyProtection="0">
      <alignment horizontal="right" vertical="center"/>
    </xf>
    <xf numFmtId="9" fontId="2" fillId="0" borderId="0" applyFont="0" applyFill="0" applyBorder="0" applyAlignment="0" applyProtection="0"/>
    <xf numFmtId="9" fontId="9" fillId="0" borderId="0" applyFont="0" applyFill="0" applyBorder="0" applyAlignment="0" applyProtection="0"/>
    <xf numFmtId="166" fontId="2" fillId="0" borderId="0" applyFont="0" applyFill="0" applyBorder="0" applyAlignment="0" applyProtection="0"/>
    <xf numFmtId="0" fontId="19" fillId="0" borderId="0" applyNumberFormat="0" applyFill="0" applyBorder="0" applyAlignment="0" applyProtection="0"/>
    <xf numFmtId="0" fontId="1" fillId="0" borderId="0"/>
    <xf numFmtId="9" fontId="22" fillId="0" borderId="0" applyFont="0" applyFill="0" applyBorder="0" applyAlignment="0" applyProtection="0"/>
    <xf numFmtId="171" fontId="22" fillId="0" borderId="0" applyFont="0" applyFill="0" applyBorder="0" applyAlignment="0" applyProtection="0"/>
  </cellStyleXfs>
  <cellXfs count="190">
    <xf numFmtId="0" fontId="0" fillId="0" borderId="0" xfId="0"/>
    <xf numFmtId="0" fontId="0" fillId="0" borderId="0" xfId="0" applyAlignment="1">
      <alignment horizontal="right"/>
    </xf>
    <xf numFmtId="0" fontId="3" fillId="0" borderId="0" xfId="0" applyFont="1" applyAlignment="1">
      <alignment horizontal="right"/>
    </xf>
    <xf numFmtId="14" fontId="3" fillId="0" borderId="0" xfId="0" applyNumberFormat="1" applyFont="1" applyAlignment="1">
      <alignment horizontal="center"/>
    </xf>
    <xf numFmtId="0" fontId="0" fillId="0" borderId="0" xfId="0" applyAlignment="1">
      <alignment horizontal="center" vertical="center" wrapText="1"/>
    </xf>
    <xf numFmtId="0" fontId="4" fillId="0" borderId="1" xfId="0" applyFont="1" applyBorder="1" applyAlignment="1">
      <alignment horizontal="center"/>
    </xf>
    <xf numFmtId="0" fontId="4" fillId="0" borderId="0" xfId="0" applyFont="1" applyAlignment="1">
      <alignment horizontal="center"/>
    </xf>
    <xf numFmtId="0" fontId="4" fillId="0" borderId="0" xfId="0" applyFont="1"/>
    <xf numFmtId="0" fontId="0" fillId="0" borderId="0" xfId="0" applyAlignment="1">
      <alignment vertical="center"/>
    </xf>
    <xf numFmtId="0" fontId="3" fillId="0" borderId="0" xfId="0" applyFont="1"/>
    <xf numFmtId="0" fontId="0" fillId="0" borderId="10" xfId="0" applyBorder="1" applyAlignment="1">
      <alignment horizontal="center" vertical="center" wrapText="1"/>
    </xf>
    <xf numFmtId="0" fontId="4" fillId="0" borderId="0" xfId="0" applyFont="1" applyAlignment="1">
      <alignment horizontal="right"/>
    </xf>
    <xf numFmtId="0" fontId="5" fillId="0" borderId="0" xfId="0" applyFont="1" applyAlignment="1">
      <alignment horizontal="center"/>
    </xf>
    <xf numFmtId="0" fontId="11" fillId="0" borderId="0" xfId="0" applyFont="1" applyAlignment="1">
      <alignment vertical="top"/>
    </xf>
    <xf numFmtId="0" fontId="12" fillId="0" borderId="0" xfId="0" applyFont="1" applyAlignment="1">
      <alignment horizontal="justify" wrapText="1"/>
    </xf>
    <xf numFmtId="0" fontId="12" fillId="0" borderId="0" xfId="0" applyFont="1"/>
    <xf numFmtId="0" fontId="12" fillId="0" borderId="0" xfId="0" applyFont="1" applyAlignment="1">
      <alignment vertical="center"/>
    </xf>
    <xf numFmtId="0" fontId="12" fillId="0" borderId="0" xfId="0" applyFont="1" applyAlignment="1">
      <alignment horizontal="justify" vertical="top" wrapText="1"/>
    </xf>
    <xf numFmtId="0" fontId="11" fillId="0" borderId="0" xfId="0" applyFont="1"/>
    <xf numFmtId="0" fontId="12" fillId="0" borderId="0" xfId="0" applyFont="1" applyAlignment="1">
      <alignment wrapText="1"/>
    </xf>
    <xf numFmtId="0" fontId="12" fillId="0" borderId="0" xfId="0" applyFont="1" applyAlignment="1">
      <alignment horizontal="right"/>
    </xf>
    <xf numFmtId="14" fontId="12" fillId="0" borderId="0" xfId="0" applyNumberFormat="1" applyFont="1"/>
    <xf numFmtId="14" fontId="0" fillId="0" borderId="0" xfId="0" applyNumberFormat="1" applyAlignment="1">
      <alignment horizontal="right"/>
    </xf>
    <xf numFmtId="0" fontId="0" fillId="0" borderId="1" xfId="0" applyBorder="1" applyAlignment="1">
      <alignment horizontal="center" vertical="center"/>
    </xf>
    <xf numFmtId="0" fontId="0" fillId="0" borderId="12" xfId="0" applyBorder="1" applyAlignment="1">
      <alignment horizontal="center" vertical="center"/>
    </xf>
    <xf numFmtId="0" fontId="14" fillId="0" borderId="0" xfId="0" applyFont="1"/>
    <xf numFmtId="169" fontId="2"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2" fillId="0" borderId="12" xfId="31" applyNumberFormat="1" applyFont="1" applyFill="1" applyBorder="1" applyAlignment="1">
      <alignment horizontal="center" vertical="center"/>
    </xf>
    <xf numFmtId="164" fontId="0" fillId="0" borderId="1" xfId="0" applyNumberFormat="1" applyBorder="1" applyAlignment="1">
      <alignment horizont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horizontal="right"/>
    </xf>
    <xf numFmtId="0" fontId="3" fillId="0" borderId="0" xfId="0" applyFont="1" applyAlignment="1">
      <alignment horizontal="left"/>
    </xf>
    <xf numFmtId="0" fontId="17" fillId="0" borderId="0" xfId="0" applyFont="1" applyAlignment="1">
      <alignment horizontal="right"/>
    </xf>
    <xf numFmtId="0" fontId="18"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36" xfId="0" applyBorder="1" applyAlignment="1">
      <alignment vertical="center"/>
    </xf>
    <xf numFmtId="0" fontId="0" fillId="0" borderId="0" xfId="0" applyAlignment="1">
      <alignment vertical="center" wrapText="1"/>
    </xf>
    <xf numFmtId="0" fontId="0" fillId="0" borderId="36" xfId="0" applyBorder="1" applyAlignment="1">
      <alignment vertical="center" wrapText="1"/>
    </xf>
    <xf numFmtId="169" fontId="2" fillId="0" borderId="0" xfId="31" applyNumberFormat="1" applyFont="1" applyFill="1" applyBorder="1" applyAlignment="1">
      <alignment vertical="center"/>
    </xf>
    <xf numFmtId="0" fontId="18" fillId="0" borderId="0" xfId="0" applyFont="1"/>
    <xf numFmtId="0" fontId="18" fillId="0" borderId="0" xfId="0" applyFont="1" applyAlignment="1">
      <alignment horizontal="justify" wrapText="1"/>
    </xf>
    <xf numFmtId="14" fontId="18" fillId="0" borderId="0" xfId="0" applyNumberFormat="1" applyFont="1" applyAlignment="1">
      <alignment horizontal="center"/>
    </xf>
    <xf numFmtId="14" fontId="5" fillId="0" borderId="0" xfId="0" applyNumberFormat="1" applyFont="1" applyAlignment="1">
      <alignment horizontal="left"/>
    </xf>
    <xf numFmtId="0" fontId="18" fillId="0" borderId="0" xfId="0" applyFont="1" applyAlignment="1">
      <alignment vertical="center"/>
    </xf>
    <xf numFmtId="0" fontId="18"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2" fillId="0" borderId="1" xfId="30" applyFont="1" applyFill="1" applyBorder="1" applyAlignment="1">
      <alignment horizontal="center" vertical="center"/>
    </xf>
    <xf numFmtId="9" fontId="2" fillId="0" borderId="12" xfId="30" applyFont="1" applyFill="1" applyBorder="1" applyAlignment="1">
      <alignment horizontal="center" vertical="center"/>
    </xf>
    <xf numFmtId="0" fontId="4" fillId="6" borderId="1" xfId="0" applyFont="1" applyFill="1" applyBorder="1" applyAlignment="1">
      <alignment horizontal="center"/>
    </xf>
    <xf numFmtId="0" fontId="4" fillId="6" borderId="0" xfId="0" applyFont="1" applyFill="1" applyAlignment="1">
      <alignment horizontal="center"/>
    </xf>
    <xf numFmtId="0" fontId="0" fillId="6" borderId="14" xfId="0" applyFill="1" applyBorder="1" applyAlignment="1">
      <alignment horizontal="center" vertical="center" wrapText="1"/>
    </xf>
    <xf numFmtId="0" fontId="0" fillId="6" borderId="6" xfId="1" applyNumberFormat="1" applyFont="1" applyFill="1" applyBorder="1" applyAlignment="1">
      <alignment horizontal="center" vertical="center"/>
    </xf>
    <xf numFmtId="0" fontId="0" fillId="6" borderId="7" xfId="0" applyFill="1" applyBorder="1" applyAlignment="1">
      <alignment horizontal="center" vertical="center"/>
    </xf>
    <xf numFmtId="0" fontId="0" fillId="7" borderId="7" xfId="0" applyFill="1" applyBorder="1" applyAlignment="1">
      <alignment horizontal="center" vertical="center" wrapText="1"/>
    </xf>
    <xf numFmtId="9" fontId="0" fillId="6" borderId="8" xfId="30" applyFont="1" applyFill="1" applyBorder="1" applyAlignment="1">
      <alignment horizontal="center" vertical="center"/>
    </xf>
    <xf numFmtId="0" fontId="14" fillId="7" borderId="24" xfId="0" applyFont="1" applyFill="1" applyBorder="1" applyAlignment="1">
      <alignment horizontal="center" vertical="center" wrapText="1"/>
    </xf>
    <xf numFmtId="0" fontId="14" fillId="7" borderId="25" xfId="0" applyFont="1" applyFill="1" applyBorder="1" applyAlignment="1">
      <alignment horizontal="center" vertical="center" wrapText="1"/>
    </xf>
    <xf numFmtId="169" fontId="2" fillId="6" borderId="6" xfId="31" applyNumberFormat="1" applyFont="1" applyFill="1" applyBorder="1" applyAlignment="1">
      <alignment horizontal="center" vertical="center"/>
    </xf>
    <xf numFmtId="169" fontId="2" fillId="6" borderId="7" xfId="31" applyNumberFormat="1" applyFont="1" applyFill="1" applyBorder="1" applyAlignment="1">
      <alignment horizontal="center" vertical="center"/>
    </xf>
    <xf numFmtId="9" fontId="4" fillId="6" borderId="1" xfId="0" applyNumberFormat="1" applyFont="1" applyFill="1" applyBorder="1" applyAlignment="1">
      <alignment horizontal="center" vertical="center"/>
    </xf>
    <xf numFmtId="9" fontId="12" fillId="6" borderId="1" xfId="0" applyNumberFormat="1" applyFont="1" applyFill="1" applyBorder="1" applyAlignment="1">
      <alignment horizontal="center" vertical="top"/>
    </xf>
    <xf numFmtId="0" fontId="12" fillId="6" borderId="1" xfId="0" applyFont="1" applyFill="1" applyBorder="1" applyAlignment="1">
      <alignment horizontal="center" vertical="top"/>
    </xf>
    <xf numFmtId="0" fontId="0" fillId="8" borderId="0" xfId="0" applyFill="1"/>
    <xf numFmtId="0" fontId="1" fillId="0" borderId="0" xfId="33"/>
    <xf numFmtId="0" fontId="1" fillId="0" borderId="0" xfId="33" applyAlignment="1">
      <alignment vertical="center" wrapText="1"/>
    </xf>
    <xf numFmtId="170" fontId="0" fillId="0" borderId="0" xfId="0" applyNumberFormat="1" applyAlignment="1">
      <alignment vertical="center"/>
    </xf>
    <xf numFmtId="164" fontId="4" fillId="6" borderId="0" xfId="0" applyNumberFormat="1" applyFont="1" applyFill="1" applyAlignment="1">
      <alignment horizontal="centerContinuous"/>
    </xf>
    <xf numFmtId="0" fontId="4" fillId="6" borderId="0" xfId="0" applyFont="1" applyFill="1" applyAlignment="1">
      <alignment horizontal="centerContinuous"/>
    </xf>
    <xf numFmtId="9" fontId="0" fillId="0" borderId="13" xfId="30" applyFont="1" applyFill="1" applyBorder="1" applyAlignment="1">
      <alignment horizontal="center" vertical="center"/>
    </xf>
    <xf numFmtId="0" fontId="14" fillId="7" borderId="42"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14" fillId="7" borderId="44" xfId="0" applyFont="1" applyFill="1" applyBorder="1" applyAlignment="1">
      <alignment horizontal="center" vertical="center" wrapText="1"/>
    </xf>
    <xf numFmtId="0" fontId="0" fillId="7" borderId="14" xfId="0"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0" borderId="48" xfId="0" applyBorder="1" applyAlignment="1">
      <alignment horizontal="center" vertical="center"/>
    </xf>
    <xf numFmtId="0" fontId="18" fillId="0" borderId="0" xfId="0" applyFont="1" applyAlignment="1">
      <alignment horizontal="right" vertical="center"/>
    </xf>
    <xf numFmtId="164" fontId="0" fillId="11" borderId="1" xfId="0" applyNumberFormat="1" applyFill="1" applyBorder="1" applyAlignment="1">
      <alignment horizontal="center"/>
    </xf>
    <xf numFmtId="0" fontId="0" fillId="11" borderId="9" xfId="0" applyFill="1" applyBorder="1" applyAlignment="1">
      <alignment horizontal="center" vertical="center" wrapText="1"/>
    </xf>
    <xf numFmtId="0" fontId="0" fillId="11" borderId="45" xfId="0" applyFill="1"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top"/>
    </xf>
    <xf numFmtId="9" fontId="4" fillId="11" borderId="1" xfId="2" applyFont="1" applyFill="1" applyBorder="1" applyAlignment="1">
      <alignment horizontal="center"/>
    </xf>
    <xf numFmtId="9" fontId="4" fillId="0" borderId="1" xfId="2" applyFont="1" applyFill="1" applyBorder="1" applyAlignment="1">
      <alignment horizontal="center"/>
    </xf>
    <xf numFmtId="0" fontId="3" fillId="8" borderId="0" xfId="0" applyFont="1" applyFill="1"/>
    <xf numFmtId="1" fontId="0" fillId="0" borderId="32" xfId="0" applyNumberFormat="1" applyBorder="1" applyAlignment="1">
      <alignment horizontal="center" vertical="center"/>
    </xf>
    <xf numFmtId="1" fontId="0" fillId="0" borderId="47" xfId="0" applyNumberFormat="1" applyBorder="1" applyAlignment="1">
      <alignment horizontal="center" vertical="center"/>
    </xf>
    <xf numFmtId="0" fontId="20" fillId="9" borderId="49" xfId="0" applyFont="1" applyFill="1" applyBorder="1" applyAlignment="1">
      <alignment horizontal="center" vertical="center" wrapText="1"/>
    </xf>
    <xf numFmtId="0" fontId="23" fillId="0" borderId="0" xfId="0" applyFont="1"/>
    <xf numFmtId="0" fontId="12" fillId="0" borderId="0" xfId="0" applyFont="1" applyAlignment="1">
      <alignment horizontal="left"/>
    </xf>
    <xf numFmtId="14" fontId="0" fillId="0" borderId="0" xfId="0" applyNumberFormat="1" applyAlignment="1">
      <alignment horizontal="left"/>
    </xf>
    <xf numFmtId="1" fontId="0" fillId="0" borderId="1" xfId="0" applyNumberFormat="1" applyBorder="1" applyAlignment="1">
      <alignment horizontal="center" vertical="center"/>
    </xf>
    <xf numFmtId="0" fontId="19" fillId="0" borderId="0" xfId="32"/>
    <xf numFmtId="0" fontId="20" fillId="9" borderId="64" xfId="0" applyFont="1" applyFill="1" applyBorder="1" applyAlignment="1">
      <alignment horizontal="center" vertical="center" wrapText="1"/>
    </xf>
    <xf numFmtId="0" fontId="20" fillId="9" borderId="65" xfId="0" applyFont="1" applyFill="1" applyBorder="1" applyAlignment="1">
      <alignment horizontal="center" vertical="center" wrapText="1"/>
    </xf>
    <xf numFmtId="0" fontId="24" fillId="0" borderId="54" xfId="0" applyFont="1" applyBorder="1" applyAlignment="1">
      <alignment horizontal="left" vertical="center" wrapText="1"/>
    </xf>
    <xf numFmtId="0" fontId="24" fillId="0" borderId="63" xfId="0" applyFont="1" applyBorder="1" applyAlignment="1">
      <alignment horizontal="center" vertical="center" wrapText="1"/>
    </xf>
    <xf numFmtId="170" fontId="24" fillId="0" borderId="66" xfId="0" applyNumberFormat="1" applyFont="1" applyBorder="1" applyAlignment="1">
      <alignment horizontal="right" vertical="center" wrapText="1"/>
    </xf>
    <xf numFmtId="0" fontId="24" fillId="0" borderId="55" xfId="0" applyFont="1" applyBorder="1" applyAlignment="1">
      <alignment horizontal="center" vertical="center" wrapText="1"/>
    </xf>
    <xf numFmtId="170" fontId="24" fillId="0" borderId="56" xfId="0" applyNumberFormat="1" applyFont="1" applyBorder="1" applyAlignment="1">
      <alignment horizontal="right" vertical="center" wrapText="1"/>
    </xf>
    <xf numFmtId="0" fontId="21" fillId="10" borderId="57" xfId="0" applyFont="1" applyFill="1" applyBorder="1" applyAlignment="1">
      <alignment vertical="center"/>
    </xf>
    <xf numFmtId="1" fontId="0" fillId="0" borderId="67" xfId="0" applyNumberFormat="1" applyBorder="1" applyAlignment="1">
      <alignment horizontal="center" vertical="center" wrapText="1"/>
    </xf>
    <xf numFmtId="1" fontId="0" fillId="0" borderId="63" xfId="0" applyNumberFormat="1" applyBorder="1" applyAlignment="1">
      <alignment horizontal="center" vertical="center" wrapText="1"/>
    </xf>
    <xf numFmtId="170" fontId="0" fillId="0" borderId="63" xfId="0" applyNumberFormat="1" applyBorder="1" applyAlignment="1">
      <alignment vertical="center"/>
    </xf>
    <xf numFmtId="9" fontId="0" fillId="0" borderId="63" xfId="34" applyFont="1" applyBorder="1" applyAlignment="1">
      <alignment horizontal="center" vertical="center"/>
    </xf>
    <xf numFmtId="9" fontId="0" fillId="0" borderId="66" xfId="34" applyFont="1" applyBorder="1" applyAlignment="1">
      <alignment horizontal="center" vertical="center"/>
    </xf>
    <xf numFmtId="1" fontId="0" fillId="0" borderId="54" xfId="0" applyNumberFormat="1" applyBorder="1" applyAlignment="1">
      <alignment horizontal="center" vertical="center" wrapText="1"/>
    </xf>
    <xf numFmtId="1" fontId="0" fillId="0" borderId="55" xfId="0" applyNumberFormat="1" applyBorder="1" applyAlignment="1">
      <alignment horizontal="center" vertical="center" wrapText="1"/>
    </xf>
    <xf numFmtId="170" fontId="0" fillId="0" borderId="55" xfId="0" applyNumberFormat="1" applyBorder="1" applyAlignment="1">
      <alignment vertical="center"/>
    </xf>
    <xf numFmtId="9" fontId="0" fillId="0" borderId="56" xfId="34" applyFont="1" applyBorder="1" applyAlignment="1">
      <alignment horizontal="center" vertical="center"/>
    </xf>
    <xf numFmtId="1" fontId="21" fillId="10" borderId="59" xfId="0" applyNumberFormat="1" applyFont="1" applyFill="1" applyBorder="1" applyAlignment="1">
      <alignment horizontal="center" vertical="center"/>
    </xf>
    <xf numFmtId="170" fontId="21" fillId="10" borderId="61" xfId="0" applyNumberFormat="1" applyFont="1" applyFill="1" applyBorder="1" applyAlignment="1">
      <alignment vertical="center"/>
    </xf>
    <xf numFmtId="1" fontId="21" fillId="10" borderId="58" xfId="0" applyNumberFormat="1" applyFont="1" applyFill="1" applyBorder="1" applyAlignment="1">
      <alignment horizontal="center" vertical="center"/>
    </xf>
    <xf numFmtId="1" fontId="21" fillId="10" borderId="60" xfId="0" applyNumberFormat="1" applyFont="1" applyFill="1" applyBorder="1" applyAlignment="1">
      <alignment horizontal="center" vertical="center"/>
    </xf>
    <xf numFmtId="170" fontId="21" fillId="10" borderId="60" xfId="0" applyNumberFormat="1" applyFont="1" applyFill="1" applyBorder="1" applyAlignment="1">
      <alignment vertical="center"/>
    </xf>
    <xf numFmtId="9" fontId="21" fillId="10" borderId="60" xfId="2" applyFont="1" applyFill="1" applyBorder="1" applyAlignment="1">
      <alignment horizontal="center" vertical="center"/>
    </xf>
    <xf numFmtId="9" fontId="21" fillId="10" borderId="62" xfId="2" applyFont="1" applyFill="1" applyBorder="1" applyAlignment="1">
      <alignment horizontal="center" vertical="center"/>
    </xf>
    <xf numFmtId="0" fontId="24" fillId="0" borderId="54" xfId="0" applyFont="1" applyBorder="1" applyAlignment="1">
      <alignment horizontal="left" vertical="center"/>
    </xf>
    <xf numFmtId="0" fontId="0" fillId="0" borderId="0" xfId="0" applyAlignment="1">
      <alignment horizontal="left"/>
    </xf>
    <xf numFmtId="167" fontId="0" fillId="0" borderId="0" xfId="0" applyNumberFormat="1"/>
    <xf numFmtId="170" fontId="1" fillId="0" borderId="0" xfId="33" applyNumberFormat="1"/>
    <xf numFmtId="0" fontId="12" fillId="0" borderId="1" xfId="0" applyFont="1" applyBorder="1" applyAlignment="1">
      <alignment horizontal="center" vertical="top"/>
    </xf>
    <xf numFmtId="0" fontId="12" fillId="0" borderId="16" xfId="0" applyFont="1" applyBorder="1" applyAlignment="1">
      <alignment horizontal="center" vertical="top"/>
    </xf>
    <xf numFmtId="0" fontId="12" fillId="0" borderId="32" xfId="0" applyFont="1" applyBorder="1" applyAlignment="1">
      <alignment horizontal="center" vertical="top"/>
    </xf>
    <xf numFmtId="0" fontId="18" fillId="0" borderId="26"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8" xfId="0" applyFont="1" applyBorder="1" applyAlignment="1">
      <alignment horizontal="center" vertical="center" wrapText="1"/>
    </xf>
    <xf numFmtId="0" fontId="0" fillId="0" borderId="0" xfId="0" applyAlignment="1">
      <alignment horizontal="justify" vertical="top" wrapText="1"/>
    </xf>
    <xf numFmtId="0" fontId="5" fillId="0" borderId="1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3" xfId="0" applyFont="1" applyBorder="1" applyAlignment="1">
      <alignment horizontal="center" vertical="center" wrapText="1"/>
    </xf>
    <xf numFmtId="0" fontId="11" fillId="0" borderId="0" xfId="0" applyFont="1" applyAlignment="1">
      <alignment horizontal="justify" vertical="top" wrapText="1"/>
    </xf>
    <xf numFmtId="0" fontId="19" fillId="0" borderId="0" xfId="32" applyFill="1"/>
    <xf numFmtId="9" fontId="5" fillId="0" borderId="33" xfId="0" applyNumberFormat="1" applyFont="1" applyBorder="1" applyAlignment="1">
      <alignment horizontal="center" vertical="center" wrapText="1"/>
    </xf>
    <xf numFmtId="9" fontId="5" fillId="0" borderId="34" xfId="0" applyNumberFormat="1"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12" fillId="0" borderId="39" xfId="0" applyFont="1" applyBorder="1" applyAlignment="1">
      <alignment horizontal="center" vertical="top"/>
    </xf>
    <xf numFmtId="0" fontId="12" fillId="0" borderId="0" xfId="0" applyFont="1" applyAlignment="1">
      <alignment horizontal="justify" vertical="top" wrapText="1"/>
    </xf>
    <xf numFmtId="0" fontId="4" fillId="0" borderId="41" xfId="0" applyFont="1" applyBorder="1" applyAlignment="1">
      <alignment horizontal="center"/>
    </xf>
    <xf numFmtId="0" fontId="4" fillId="0" borderId="37" xfId="0" applyFont="1" applyBorder="1" applyAlignment="1">
      <alignment horizontal="center"/>
    </xf>
    <xf numFmtId="0" fontId="4" fillId="0" borderId="34" xfId="0" applyFont="1" applyBorder="1" applyAlignment="1">
      <alignment horizontal="center"/>
    </xf>
    <xf numFmtId="0" fontId="4" fillId="0" borderId="40" xfId="0" applyFont="1" applyBorder="1" applyAlignment="1">
      <alignment horizontal="center"/>
    </xf>
    <xf numFmtId="0" fontId="4" fillId="0" borderId="20" xfId="0" applyFont="1" applyBorder="1" applyAlignment="1">
      <alignment horizontal="center"/>
    </xf>
    <xf numFmtId="0" fontId="4" fillId="0" borderId="18" xfId="0" applyFont="1" applyBorder="1" applyAlignment="1">
      <alignment horizontal="center"/>
    </xf>
    <xf numFmtId="0" fontId="0" fillId="0" borderId="36" xfId="0" applyBorder="1" applyAlignment="1">
      <alignment horizontal="right" vertical="center" wrapText="1"/>
    </xf>
    <xf numFmtId="0" fontId="0" fillId="0" borderId="0" xfId="0" applyAlignment="1">
      <alignment horizontal="right" vertical="center" wrapText="1"/>
    </xf>
    <xf numFmtId="0" fontId="0" fillId="0" borderId="37" xfId="0" applyBorder="1" applyAlignment="1">
      <alignment horizontal="center" vertical="center"/>
    </xf>
    <xf numFmtId="0" fontId="0" fillId="0" borderId="0" xfId="0" applyAlignment="1">
      <alignment horizontal="right" vertical="center"/>
    </xf>
    <xf numFmtId="0" fontId="0" fillId="0" borderId="36" xfId="0" applyBorder="1" applyAlignment="1">
      <alignment horizontal="right"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69" fontId="2" fillId="0" borderId="38" xfId="31" applyNumberFormat="1" applyFont="1" applyFill="1" applyBorder="1" applyAlignment="1">
      <alignment horizontal="center" vertical="center"/>
    </xf>
    <xf numFmtId="0" fontId="4" fillId="0" borderId="0" xfId="0" applyFont="1" applyAlignment="1">
      <alignment horizontal="center"/>
    </xf>
    <xf numFmtId="0" fontId="12" fillId="0" borderId="0" xfId="0" applyFont="1" applyAlignment="1">
      <alignment horizontal="left" vertical="top" wrapText="1"/>
    </xf>
    <xf numFmtId="0" fontId="18" fillId="0" borderId="1" xfId="0" applyFont="1" applyBorder="1" applyAlignment="1">
      <alignment horizontal="right" vertical="center"/>
    </xf>
    <xf numFmtId="0" fontId="10" fillId="0" borderId="1" xfId="0" applyFont="1" applyBorder="1" applyAlignment="1">
      <alignment horizontal="right" vertical="center"/>
    </xf>
    <xf numFmtId="0" fontId="20" fillId="9" borderId="50" xfId="0" applyFont="1" applyFill="1" applyBorder="1" applyAlignment="1">
      <alignment horizontal="center" vertical="center" wrapText="1"/>
    </xf>
    <xf numFmtId="0" fontId="20" fillId="9" borderId="51" xfId="0" applyFont="1" applyFill="1" applyBorder="1" applyAlignment="1">
      <alignment horizontal="center" vertical="center" wrapText="1"/>
    </xf>
    <xf numFmtId="0" fontId="20" fillId="9" borderId="49" xfId="0" applyFont="1" applyFill="1" applyBorder="1" applyAlignment="1">
      <alignment horizontal="center" vertical="center" wrapText="1"/>
    </xf>
    <xf numFmtId="0" fontId="20" fillId="9" borderId="52" xfId="0" applyFont="1" applyFill="1" applyBorder="1" applyAlignment="1">
      <alignment horizontal="center" vertical="center" wrapText="1"/>
    </xf>
    <xf numFmtId="0" fontId="20" fillId="9" borderId="53" xfId="0" applyFont="1" applyFill="1" applyBorder="1" applyAlignment="1">
      <alignment horizontal="center" vertical="center" wrapText="1"/>
    </xf>
    <xf numFmtId="172" fontId="0" fillId="0" borderId="0" xfId="0" applyNumberFormat="1"/>
    <xf numFmtId="164" fontId="0" fillId="11" borderId="1" xfId="0" applyNumberFormat="1" applyFill="1" applyBorder="1" applyAlignment="1">
      <alignment horizontal="center" vertical="center"/>
    </xf>
    <xf numFmtId="164" fontId="0" fillId="0" borderId="1" xfId="0" applyNumberFormat="1" applyBorder="1" applyAlignment="1">
      <alignment horizontal="center" vertical="center"/>
    </xf>
    <xf numFmtId="1" fontId="0" fillId="11" borderId="46" xfId="0" applyNumberFormat="1" applyFill="1" applyBorder="1" applyAlignment="1">
      <alignment horizontal="center" vertical="center"/>
    </xf>
    <xf numFmtId="1" fontId="0" fillId="11" borderId="4" xfId="0" applyNumberFormat="1" applyFill="1" applyBorder="1" applyAlignment="1">
      <alignment horizontal="center" vertical="center"/>
    </xf>
    <xf numFmtId="9" fontId="0" fillId="11" borderId="4" xfId="30" applyFont="1" applyFill="1" applyBorder="1" applyAlignment="1">
      <alignment horizontal="center" vertical="center"/>
    </xf>
    <xf numFmtId="9" fontId="0" fillId="11" borderId="5" xfId="30" applyFont="1" applyFill="1" applyBorder="1" applyAlignment="1">
      <alignment horizontal="center" vertical="center"/>
    </xf>
    <xf numFmtId="169" fontId="2" fillId="11" borderId="4" xfId="31" applyNumberFormat="1" applyFont="1" applyFill="1" applyBorder="1" applyAlignment="1">
      <alignment horizontal="right" vertical="center"/>
    </xf>
    <xf numFmtId="9" fontId="2" fillId="11" borderId="4" xfId="30" applyFont="1" applyFill="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29F-B360-6ADE5F8EAD63}"/>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79-429F-B360-6ADE5F8EAD63}"/>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1'!$J$19:$J$23</c:f>
              <c:numCache>
                <c:formatCode>"$"#,##0;[Red]\-"$"#,##0</c:formatCode>
                <c:ptCount val="5"/>
                <c:pt idx="0">
                  <c:v>525361244191.09003</c:v>
                </c:pt>
                <c:pt idx="1">
                  <c:v>110194187860</c:v>
                </c:pt>
                <c:pt idx="2">
                  <c:v>127973644799.45</c:v>
                </c:pt>
                <c:pt idx="3">
                  <c:v>1007809151</c:v>
                </c:pt>
                <c:pt idx="4" formatCode="_-&quot;$&quot;* #,##0_-;\-&quot;$&quot;* #,##0_-;_-&quot;$&quot;* &quot;-&quot;??_-;_-@_-">
                  <c:v>764536886001.54004</c:v>
                </c:pt>
              </c:numCache>
            </c:numRef>
          </c:val>
          <c:extLst>
            <c:ext xmlns:c16="http://schemas.microsoft.com/office/drawing/2014/chart" uri="{C3380CC4-5D6E-409C-BE32-E72D297353CC}">
              <c16:uniqueId val="{00000002-D979-429F-B360-6ADE5F8EAD63}"/>
            </c:ext>
          </c:extLst>
        </c:ser>
        <c:ser>
          <c:idx val="1"/>
          <c:order val="1"/>
          <c:tx>
            <c:strRef>
              <c:f>'Informe Trim 1'!$K$18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79-429F-B360-6ADE5F8EAD63}"/>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79-429F-B360-6ADE5F8EAD63}"/>
                </c:ext>
              </c:extLst>
            </c:dLbl>
            <c:dLbl>
              <c:idx val="4"/>
              <c:layout>
                <c:manualLayout>
                  <c:x val="2.2941973967182138E-3"/>
                  <c:y val="-6.6083587412585597E-3"/>
                </c:manualLayout>
              </c:layout>
              <c:spPr>
                <a:noFill/>
                <a:ln>
                  <a:noFill/>
                </a:ln>
                <a:effectLst/>
              </c:spPr>
              <c:txPr>
                <a:bodyPr rot="-5400000" spcFirstLastPara="1" vertOverflow="ellipsis" wrap="square" lIns="38100" tIns="19050" rIns="38100" bIns="19050" anchor="b" anchorCtr="0">
                  <a:spAutoFit/>
                </a:bodyPr>
                <a:lstStyle/>
                <a:p>
                  <a:pPr algn="l">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79-429F-B360-6ADE5F8EAD63}"/>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1'!$K$19:$K$23</c:f>
              <c:numCache>
                <c:formatCode>_-"$"* #,##0_-;\-"$"* #,##0_-;_-"$"* "-"??_-;_-@_-</c:formatCode>
                <c:ptCount val="5"/>
                <c:pt idx="0">
                  <c:v>466641180446.47009</c:v>
                </c:pt>
                <c:pt idx="4">
                  <c:v>466641180446.47009</c:v>
                </c:pt>
              </c:numCache>
            </c:numRef>
          </c:val>
          <c:extLst>
            <c:ext xmlns:c16="http://schemas.microsoft.com/office/drawing/2014/chart" uri="{C3380CC4-5D6E-409C-BE32-E72D297353CC}">
              <c16:uniqueId val="{00000006-D979-429F-B360-6ADE5F8EAD63}"/>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Red]\-&quot;$&quot;#,##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1'!$C$19:$C$23</c:f>
              <c:numCache>
                <c:formatCode>0</c:formatCode>
                <c:ptCount val="5"/>
                <c:pt idx="0">
                  <c:v>1852</c:v>
                </c:pt>
                <c:pt idx="1">
                  <c:v>80</c:v>
                </c:pt>
                <c:pt idx="2">
                  <c:v>42</c:v>
                </c:pt>
                <c:pt idx="3">
                  <c:v>9</c:v>
                </c:pt>
                <c:pt idx="4" formatCode="General">
                  <c:v>1983</c:v>
                </c:pt>
              </c:numCache>
            </c:numRef>
          </c:val>
          <c:extLst>
            <c:ext xmlns:c16="http://schemas.microsoft.com/office/drawing/2014/chart" uri="{C3380CC4-5D6E-409C-BE32-E72D297353CC}">
              <c16:uniqueId val="{00000000-0A5E-4F17-8787-0FDC8173FDC6}"/>
            </c:ext>
          </c:extLst>
        </c:ser>
        <c:ser>
          <c:idx val="1"/>
          <c:order val="1"/>
          <c:tx>
            <c:strRef>
              <c:f>'Informe Trim 1'!$D$18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5E-4F17-8787-0FDC8173FDC6}"/>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5E-4F17-8787-0FDC8173FDC6}"/>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5E-4F17-8787-0FDC8173FDC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1'!$D$19:$D$23</c:f>
              <c:numCache>
                <c:formatCode>0</c:formatCode>
                <c:ptCount val="5"/>
                <c:pt idx="0">
                  <c:v>1737</c:v>
                </c:pt>
                <c:pt idx="4" formatCode="General">
                  <c:v>1737</c:v>
                </c:pt>
              </c:numCache>
            </c:numRef>
          </c:val>
          <c:extLst>
            <c:ext xmlns:c16="http://schemas.microsoft.com/office/drawing/2014/chart" uri="{C3380CC4-5D6E-409C-BE32-E72D297353CC}">
              <c16:uniqueId val="{00000004-0A5E-4F17-8787-0FDC8173FDC6}"/>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7CEB0E29-2409-4ED8-A5F0-C720008BFDA7}"/>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AE9A0894-3653-4CD9-BB39-87EADFC2D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153B0D1A-3B69-4B5B-A192-682D96C2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840441</xdr:colOff>
      <xdr:row>0</xdr:row>
      <xdr:rowOff>89647</xdr:rowOff>
    </xdr:from>
    <xdr:to>
      <xdr:col>0</xdr:col>
      <xdr:colOff>2692773</xdr:colOff>
      <xdr:row>3</xdr:row>
      <xdr:rowOff>179293</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rotWithShape="1">
        <a:blip xmlns:r="http://schemas.openxmlformats.org/officeDocument/2006/relationships" r:embed="rId1"/>
        <a:srcRect l="44955" t="-2070"/>
        <a:stretch>
          <a:fillRect/>
        </a:stretch>
      </xdr:blipFill>
      <xdr:spPr>
        <a:xfrm>
          <a:off x="840441" y="89647"/>
          <a:ext cx="1852332" cy="6275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inenergia.gov.co/es/ministerio/gestion/contratacion/consulta-de-procesos-en-secop/" TargetMode="External"/><Relationship Id="rId2" Type="http://schemas.openxmlformats.org/officeDocument/2006/relationships/hyperlink" Target="https://www.minenergia.gov.co/es/ministerio/gestion/contratacion/" TargetMode="External"/><Relationship Id="rId1" Type="http://schemas.openxmlformats.org/officeDocument/2006/relationships/hyperlink" Target="https://www.minenergia.gov.co/es/ministerio/gestion/contratacion/plan-anual-de-adquisicion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4D09C-E4EF-4A68-AB5E-38F24BB584D2}">
  <sheetPr>
    <pageSetUpPr fitToPage="1"/>
  </sheetPr>
  <dimension ref="A1:N105"/>
  <sheetViews>
    <sheetView showGridLines="0" tabSelected="1" zoomScaleNormal="100" zoomScaleSheetLayoutView="85" workbookViewId="0">
      <pane ySplit="5" topLeftCell="A6" activePane="bottomLeft" state="frozen"/>
      <selection activeCell="J8" sqref="J8"/>
      <selection pane="bottomLeft" activeCell="A6" sqref="A6"/>
    </sheetView>
  </sheetViews>
  <sheetFormatPr baseColWidth="10" defaultRowHeight="12.75" x14ac:dyDescent="0.2"/>
  <cols>
    <col min="1" max="1" width="15.42578125" customWidth="1"/>
    <col min="2" max="2" width="12.28515625" customWidth="1"/>
    <col min="3" max="4" width="11.85546875" customWidth="1"/>
    <col min="5" max="5" width="13.140625"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55</v>
      </c>
      <c r="N1" s="3" t="s">
        <v>0</v>
      </c>
    </row>
    <row r="2" spans="1:14" x14ac:dyDescent="0.2">
      <c r="I2" s="6" t="s">
        <v>87</v>
      </c>
      <c r="M2" s="2" t="s">
        <v>1</v>
      </c>
      <c r="N2" s="47">
        <v>46112</v>
      </c>
    </row>
    <row r="3" spans="1:14" s="4" customFormat="1" x14ac:dyDescent="0.2">
      <c r="C3"/>
      <c r="D3"/>
      <c r="E3"/>
      <c r="F3"/>
      <c r="G3"/>
      <c r="I3" s="12"/>
    </row>
    <row r="4" spans="1:14" x14ac:dyDescent="0.2">
      <c r="I4" s="6" t="s">
        <v>51</v>
      </c>
    </row>
    <row r="5" spans="1:14" x14ac:dyDescent="0.2">
      <c r="B5" s="7"/>
      <c r="C5" s="7"/>
      <c r="D5" s="7"/>
      <c r="E5" s="7"/>
      <c r="F5" s="7"/>
      <c r="G5" s="7"/>
      <c r="H5" s="7"/>
      <c r="I5" s="7"/>
      <c r="J5" s="7"/>
      <c r="K5" s="7"/>
      <c r="L5" s="7"/>
    </row>
    <row r="6" spans="1:14" x14ac:dyDescent="0.2">
      <c r="B6" s="7"/>
      <c r="C6" s="7"/>
      <c r="D6" s="7"/>
      <c r="E6" s="7"/>
      <c r="F6" s="7"/>
      <c r="G6" s="7"/>
      <c r="H6" s="7"/>
      <c r="I6" s="7"/>
      <c r="J6" s="188" t="s">
        <v>4</v>
      </c>
      <c r="K6" s="188"/>
      <c r="L6" s="188"/>
      <c r="M6" s="188"/>
      <c r="N6" s="189" t="s">
        <v>66</v>
      </c>
    </row>
    <row r="7" spans="1:14" x14ac:dyDescent="0.2">
      <c r="H7" s="7"/>
      <c r="I7" s="7"/>
      <c r="J7" s="55" t="s">
        <v>5</v>
      </c>
      <c r="K7" s="5" t="s">
        <v>6</v>
      </c>
      <c r="L7" s="5" t="s">
        <v>7</v>
      </c>
      <c r="M7" s="5" t="s">
        <v>8</v>
      </c>
      <c r="N7" s="189"/>
    </row>
    <row r="8" spans="1:14" x14ac:dyDescent="0.2">
      <c r="A8" s="6" t="s">
        <v>3</v>
      </c>
      <c r="B8" s="56">
        <v>2026</v>
      </c>
      <c r="D8" s="11" t="s">
        <v>86</v>
      </c>
      <c r="E8" s="73">
        <f>+N8</f>
        <v>764536886001.54004</v>
      </c>
      <c r="F8" s="74"/>
      <c r="G8" s="6"/>
      <c r="H8" s="172" t="s">
        <v>57</v>
      </c>
      <c r="I8" s="172"/>
      <c r="J8" s="84">
        <v>525361244191.09003</v>
      </c>
      <c r="K8" s="29">
        <v>110194187860</v>
      </c>
      <c r="L8" s="29">
        <v>127973644799.45</v>
      </c>
      <c r="M8" s="29">
        <v>1007809151</v>
      </c>
      <c r="N8" s="29">
        <f>SUM(J8:M8)</f>
        <v>764536886001.54004</v>
      </c>
    </row>
    <row r="9" spans="1:14" x14ac:dyDescent="0.2">
      <c r="A9" s="6"/>
      <c r="B9" s="6"/>
      <c r="F9" s="2"/>
      <c r="G9" s="6"/>
      <c r="H9" s="172" t="s">
        <v>58</v>
      </c>
      <c r="I9" s="172"/>
      <c r="J9" s="84">
        <f>+K19</f>
        <v>466641180446.47009</v>
      </c>
      <c r="K9" s="29">
        <f>+K20</f>
        <v>0</v>
      </c>
      <c r="L9" s="29">
        <f>+K21</f>
        <v>0</v>
      </c>
      <c r="M9" s="29">
        <f>+K22</f>
        <v>0</v>
      </c>
      <c r="N9" s="29">
        <f>SUM(J9:M9)</f>
        <v>466641180446.47009</v>
      </c>
    </row>
    <row r="10" spans="1:14" x14ac:dyDescent="0.2">
      <c r="A10" s="6"/>
      <c r="B10" s="6"/>
      <c r="E10" s="12"/>
      <c r="F10" s="48"/>
      <c r="G10" s="6"/>
      <c r="H10" s="173" t="s">
        <v>59</v>
      </c>
      <c r="I10" s="173"/>
      <c r="J10" s="89">
        <f>+J9/J8</f>
        <v>0.88822916727511469</v>
      </c>
      <c r="K10" s="90">
        <f t="shared" ref="K10:N10" si="0">+K9/K8</f>
        <v>0</v>
      </c>
      <c r="L10" s="90">
        <f t="shared" si="0"/>
        <v>0</v>
      </c>
      <c r="M10" s="90">
        <f t="shared" si="0"/>
        <v>0</v>
      </c>
      <c r="N10" s="90">
        <f t="shared" si="0"/>
        <v>0.61035796832113887</v>
      </c>
    </row>
    <row r="11" spans="1:14" x14ac:dyDescent="0.2">
      <c r="B11" s="7"/>
      <c r="C11" s="7"/>
      <c r="D11" s="7"/>
      <c r="E11" s="7"/>
      <c r="F11" s="7"/>
      <c r="G11" s="7"/>
      <c r="H11" s="7"/>
      <c r="I11" s="7"/>
      <c r="J11" s="33"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55" t="s">
        <v>19</v>
      </c>
      <c r="B13" s="155"/>
      <c r="C13" s="155"/>
      <c r="D13" s="155"/>
      <c r="E13" s="155"/>
      <c r="F13" s="155"/>
      <c r="G13" s="155"/>
      <c r="H13" s="155"/>
      <c r="I13" s="155"/>
      <c r="J13" s="155"/>
      <c r="K13" s="155"/>
      <c r="L13" s="155"/>
      <c r="M13" s="155"/>
      <c r="N13" s="155"/>
    </row>
    <row r="14" spans="1:14" ht="6" customHeight="1" x14ac:dyDescent="0.2">
      <c r="A14" s="17"/>
      <c r="B14" s="17"/>
      <c r="C14" s="17"/>
      <c r="D14" s="17"/>
      <c r="E14" s="17"/>
      <c r="F14" s="17"/>
      <c r="G14" s="17"/>
      <c r="H14" s="17"/>
      <c r="I14" s="17"/>
      <c r="J14" s="17"/>
      <c r="K14" s="17"/>
      <c r="L14" s="17"/>
      <c r="M14" s="17"/>
      <c r="N14" s="17"/>
    </row>
    <row r="15" spans="1:14" ht="13.5" thickBot="1" x14ac:dyDescent="0.25">
      <c r="B15" s="45" t="s">
        <v>12</v>
      </c>
      <c r="J15" s="45" t="s">
        <v>12</v>
      </c>
      <c r="N15" s="34"/>
    </row>
    <row r="16" spans="1:14" ht="13.5" thickBot="1" x14ac:dyDescent="0.25">
      <c r="B16" s="45"/>
      <c r="C16" s="156" t="s">
        <v>22</v>
      </c>
      <c r="D16" s="157"/>
      <c r="E16" s="157"/>
      <c r="F16" s="158"/>
      <c r="J16" s="159" t="s">
        <v>39</v>
      </c>
      <c r="K16" s="160"/>
      <c r="L16" s="160"/>
      <c r="M16" s="161"/>
    </row>
    <row r="17" spans="1:14" s="25" customFormat="1" ht="9" thickBot="1" x14ac:dyDescent="0.2">
      <c r="C17" s="62">
        <v>1</v>
      </c>
      <c r="D17" s="63">
        <v>2</v>
      </c>
      <c r="E17" s="63">
        <v>3</v>
      </c>
      <c r="F17" s="63">
        <v>4</v>
      </c>
      <c r="J17" s="76">
        <v>1</v>
      </c>
      <c r="K17" s="77">
        <v>2</v>
      </c>
      <c r="L17" s="77">
        <v>3</v>
      </c>
      <c r="M17" s="78">
        <v>4</v>
      </c>
    </row>
    <row r="18" spans="1:14" ht="39" thickBot="1" x14ac:dyDescent="0.25">
      <c r="B18" s="79" t="s">
        <v>9</v>
      </c>
      <c r="C18" s="80" t="s">
        <v>17</v>
      </c>
      <c r="D18" s="60" t="s">
        <v>11</v>
      </c>
      <c r="E18" s="60" t="s">
        <v>21</v>
      </c>
      <c r="F18" s="81" t="s">
        <v>10</v>
      </c>
      <c r="I18" s="79" t="s">
        <v>9</v>
      </c>
      <c r="J18" s="80" t="s">
        <v>35</v>
      </c>
      <c r="K18" s="60" t="s">
        <v>18</v>
      </c>
      <c r="L18" s="60" t="s">
        <v>21</v>
      </c>
      <c r="M18" s="81" t="s">
        <v>10</v>
      </c>
    </row>
    <row r="19" spans="1:14" ht="27" customHeight="1" x14ac:dyDescent="0.2">
      <c r="B19" s="85" t="s">
        <v>5</v>
      </c>
      <c r="C19" s="182">
        <v>1852</v>
      </c>
      <c r="D19" s="183">
        <v>1737</v>
      </c>
      <c r="E19" s="184">
        <f>+D19/C19</f>
        <v>0.93790496760259179</v>
      </c>
      <c r="F19" s="185">
        <f>+D19/$C$23</f>
        <v>0.87594553706505296</v>
      </c>
      <c r="I19" s="86" t="s">
        <v>5</v>
      </c>
      <c r="J19" s="180">
        <v>525361244191.09003</v>
      </c>
      <c r="K19" s="186">
        <v>466641180446.47009</v>
      </c>
      <c r="L19" s="187">
        <f>+K19/J19</f>
        <v>0.88822916727511469</v>
      </c>
      <c r="M19" s="185">
        <f>+K19/J23</f>
        <v>0.61035796832113887</v>
      </c>
    </row>
    <row r="20" spans="1:14" ht="27" customHeight="1" x14ac:dyDescent="0.2">
      <c r="B20" s="10" t="s">
        <v>6</v>
      </c>
      <c r="C20" s="92">
        <v>80</v>
      </c>
      <c r="D20" s="98"/>
      <c r="E20" s="51">
        <f>+D20/C20</f>
        <v>0</v>
      </c>
      <c r="F20" s="52">
        <f>+(D20+D19)/C23</f>
        <v>0.87594553706505296</v>
      </c>
      <c r="I20" s="10" t="s">
        <v>6</v>
      </c>
      <c r="J20" s="181">
        <v>110194187860</v>
      </c>
      <c r="K20" s="26"/>
      <c r="L20" s="53">
        <f t="shared" ref="L20:L22" si="1">+K20/J20</f>
        <v>0</v>
      </c>
      <c r="M20" s="52">
        <f>+(K20+K19)/J23</f>
        <v>0.61035796832113887</v>
      </c>
    </row>
    <row r="21" spans="1:14" s="8" customFormat="1" ht="27" customHeight="1" x14ac:dyDescent="0.2">
      <c r="B21" s="10" t="s">
        <v>7</v>
      </c>
      <c r="C21" s="92">
        <v>42</v>
      </c>
      <c r="D21" s="23"/>
      <c r="E21" s="53">
        <f t="shared" ref="E21:E22" si="2">+D21/C21</f>
        <v>0</v>
      </c>
      <c r="F21" s="52">
        <f>+(D21+D20+D19)/C23</f>
        <v>0.87594553706505296</v>
      </c>
      <c r="G21"/>
      <c r="I21" s="10" t="s">
        <v>7</v>
      </c>
      <c r="J21" s="181">
        <v>127973644799.45</v>
      </c>
      <c r="K21" s="27"/>
      <c r="L21" s="53">
        <f t="shared" si="1"/>
        <v>0</v>
      </c>
      <c r="M21" s="52">
        <f>+(K21+K20+K19)/J23</f>
        <v>0.61035796832113887</v>
      </c>
    </row>
    <row r="22" spans="1:14" s="8" customFormat="1" ht="27" customHeight="1" thickBot="1" x14ac:dyDescent="0.25">
      <c r="B22" s="82" t="s">
        <v>8</v>
      </c>
      <c r="C22" s="93">
        <v>9</v>
      </c>
      <c r="D22" s="24"/>
      <c r="E22" s="54">
        <f t="shared" si="2"/>
        <v>0</v>
      </c>
      <c r="F22" s="52">
        <f>+(D22+D21+D20+D19)/C23</f>
        <v>0.87594553706505296</v>
      </c>
      <c r="G22"/>
      <c r="I22" s="10" t="s">
        <v>8</v>
      </c>
      <c r="J22" s="181">
        <v>1007809151</v>
      </c>
      <c r="K22" s="28"/>
      <c r="L22" s="54">
        <f t="shared" si="1"/>
        <v>0</v>
      </c>
      <c r="M22" s="75">
        <f>+(K22+K21+K20+K19)/J23</f>
        <v>0.61035796832113887</v>
      </c>
    </row>
    <row r="23" spans="1:14" s="8" customFormat="1" ht="28.5" customHeight="1" thickBot="1" x14ac:dyDescent="0.25">
      <c r="B23" s="57" t="s">
        <v>20</v>
      </c>
      <c r="C23" s="58">
        <f>SUM(C19:C22)</f>
        <v>1983</v>
      </c>
      <c r="D23" s="59">
        <f>SUM(D19:D22)</f>
        <v>1737</v>
      </c>
      <c r="E23" s="60" t="s">
        <v>21</v>
      </c>
      <c r="F23" s="61">
        <f>+D23/C23</f>
        <v>0.87594553706505296</v>
      </c>
      <c r="G23"/>
      <c r="I23" s="57" t="s">
        <v>20</v>
      </c>
      <c r="J23" s="64">
        <f>SUM(J19:J22)</f>
        <v>764536886001.54004</v>
      </c>
      <c r="K23" s="65">
        <f>SUM(K19:K22)</f>
        <v>466641180446.47009</v>
      </c>
      <c r="L23" s="60" t="s">
        <v>21</v>
      </c>
      <c r="M23" s="61">
        <f>+K23/J23</f>
        <v>0.61035796832113887</v>
      </c>
    </row>
    <row r="24" spans="1:14" s="8" customFormat="1" ht="12.75" customHeight="1" x14ac:dyDescent="0.2">
      <c r="A24" s="162" t="s">
        <v>38</v>
      </c>
      <c r="B24" s="162"/>
      <c r="C24" s="162"/>
      <c r="D24" s="164" t="s">
        <v>11</v>
      </c>
      <c r="E24" s="164"/>
      <c r="F24" s="41"/>
      <c r="G24"/>
      <c r="H24" s="165" t="s">
        <v>37</v>
      </c>
      <c r="I24" s="165"/>
      <c r="J24" s="166"/>
      <c r="K24" s="167" t="s">
        <v>64</v>
      </c>
      <c r="L24" s="167"/>
      <c r="M24" s="167"/>
      <c r="N24" s="43"/>
    </row>
    <row r="25" spans="1:14" s="8" customFormat="1" ht="12.75" customHeight="1" x14ac:dyDescent="0.2">
      <c r="A25" s="163"/>
      <c r="B25" s="163"/>
      <c r="C25" s="163"/>
      <c r="D25" s="168" t="s">
        <v>17</v>
      </c>
      <c r="E25" s="168"/>
      <c r="F25" s="42"/>
      <c r="G25"/>
      <c r="H25" s="165"/>
      <c r="I25" s="165"/>
      <c r="J25" s="165"/>
      <c r="K25" s="169" t="s">
        <v>35</v>
      </c>
      <c r="L25" s="169"/>
      <c r="M25" s="169"/>
      <c r="N25" s="44"/>
    </row>
    <row r="26" spans="1:14" s="8" customFormat="1" x14ac:dyDescent="0.2">
      <c r="A26" s="9"/>
      <c r="B26"/>
      <c r="C26"/>
      <c r="D26"/>
      <c r="E26"/>
      <c r="F26"/>
      <c r="G26"/>
      <c r="H26" s="9"/>
      <c r="I26"/>
      <c r="J26"/>
      <c r="K26"/>
      <c r="L26"/>
      <c r="M26"/>
      <c r="N26"/>
    </row>
    <row r="27" spans="1:14" s="8" customFormat="1" x14ac:dyDescent="0.2">
      <c r="B27" s="170" t="s">
        <v>22</v>
      </c>
      <c r="C27" s="170"/>
      <c r="D27" s="170"/>
      <c r="E27" s="170"/>
      <c r="G27"/>
      <c r="H27" s="9"/>
      <c r="I27"/>
      <c r="J27" s="170" t="s">
        <v>33</v>
      </c>
      <c r="K27" s="170"/>
      <c r="L27" s="170"/>
      <c r="M27" s="170"/>
      <c r="N27"/>
    </row>
    <row r="28" spans="1:14" s="8" customFormat="1" ht="22.5" customHeight="1" x14ac:dyDescent="0.2">
      <c r="A28" s="49" t="s">
        <v>32</v>
      </c>
      <c r="B28" s="50" t="s">
        <v>4</v>
      </c>
      <c r="C28" s="66">
        <f>+E19</f>
        <v>0.93790496760259179</v>
      </c>
      <c r="D28"/>
      <c r="E28" s="50" t="s">
        <v>47</v>
      </c>
      <c r="F28" s="66">
        <f>+F23</f>
        <v>0.87594553706505296</v>
      </c>
      <c r="G28"/>
      <c r="H28" s="9"/>
      <c r="I28" s="83" t="s">
        <v>32</v>
      </c>
      <c r="J28" s="50" t="s">
        <v>4</v>
      </c>
      <c r="K28" s="66">
        <f>+L19</f>
        <v>0.88822916727511469</v>
      </c>
      <c r="L28" s="32"/>
      <c r="M28" s="50" t="s">
        <v>47</v>
      </c>
      <c r="N28" s="66">
        <f>+M23</f>
        <v>0.61035796832113887</v>
      </c>
    </row>
    <row r="29" spans="1:14" s="8" customFormat="1" x14ac:dyDescent="0.2">
      <c r="A29" s="9"/>
      <c r="B29"/>
      <c r="C29"/>
      <c r="D29"/>
      <c r="E29"/>
      <c r="F29"/>
      <c r="G29"/>
      <c r="H29" s="9"/>
      <c r="I29"/>
      <c r="J29"/>
      <c r="K29"/>
      <c r="L29"/>
      <c r="M29"/>
      <c r="N29" s="32"/>
    </row>
    <row r="30" spans="1:14" s="8" customFormat="1" ht="12.75" customHeight="1" x14ac:dyDescent="0.2">
      <c r="A30" s="9"/>
      <c r="B30"/>
      <c r="C30"/>
      <c r="D30"/>
      <c r="E30"/>
      <c r="F30"/>
      <c r="G30"/>
      <c r="H30" s="9"/>
      <c r="I30"/>
      <c r="J30"/>
      <c r="K30"/>
      <c r="L30"/>
      <c r="M30"/>
      <c r="N30" s="32"/>
    </row>
    <row r="31" spans="1:14" s="8" customFormat="1" ht="12.75" customHeight="1" x14ac:dyDescent="0.2">
      <c r="A31" s="9"/>
      <c r="B31"/>
      <c r="C31"/>
      <c r="D31"/>
      <c r="E31"/>
      <c r="F31"/>
      <c r="G31"/>
      <c r="H31" s="9"/>
      <c r="I31"/>
      <c r="J31"/>
      <c r="K31"/>
      <c r="L31"/>
      <c r="M31"/>
      <c r="N31" s="32"/>
    </row>
    <row r="32" spans="1:14" s="8" customFormat="1" ht="12.75" customHeight="1" x14ac:dyDescent="0.2">
      <c r="A32" s="9"/>
      <c r="B32"/>
      <c r="C32"/>
      <c r="D32"/>
      <c r="E32"/>
      <c r="F32"/>
      <c r="G32"/>
      <c r="H32" s="9"/>
      <c r="I32"/>
      <c r="J32"/>
      <c r="K32"/>
      <c r="L32"/>
      <c r="M32"/>
      <c r="N32" s="32"/>
    </row>
    <row r="33" spans="1:14" s="8" customFormat="1" ht="12.75" customHeight="1" x14ac:dyDescent="0.2">
      <c r="A33" s="9"/>
      <c r="B33"/>
      <c r="C33"/>
      <c r="D33"/>
      <c r="E33"/>
      <c r="F33"/>
      <c r="G33"/>
      <c r="H33" s="9"/>
      <c r="I33"/>
      <c r="J33"/>
      <c r="K33"/>
      <c r="L33"/>
      <c r="M33"/>
      <c r="N33" s="32"/>
    </row>
    <row r="34" spans="1:14" s="8" customFormat="1" x14ac:dyDescent="0.2">
      <c r="A34" s="9"/>
      <c r="B34"/>
      <c r="C34"/>
      <c r="D34"/>
      <c r="E34"/>
      <c r="F34"/>
      <c r="G34"/>
      <c r="H34" s="9"/>
      <c r="I34"/>
      <c r="J34"/>
      <c r="K34"/>
      <c r="L34"/>
      <c r="M34"/>
      <c r="N34" s="32"/>
    </row>
    <row r="35" spans="1:14" s="8" customFormat="1" ht="10.5" customHeight="1" x14ac:dyDescent="0.2">
      <c r="A35" s="9"/>
      <c r="B35"/>
      <c r="C35"/>
      <c r="D35"/>
      <c r="E35"/>
      <c r="F35"/>
      <c r="G35"/>
      <c r="H35" s="9"/>
      <c r="I35"/>
      <c r="J35"/>
      <c r="K35"/>
      <c r="L35"/>
      <c r="M35"/>
      <c r="N35" s="32"/>
    </row>
    <row r="36" spans="1:14" s="8" customFormat="1" x14ac:dyDescent="0.2">
      <c r="A36" s="9"/>
      <c r="B36"/>
      <c r="C36"/>
      <c r="D36"/>
      <c r="E36"/>
      <c r="F36"/>
      <c r="G36"/>
      <c r="H36" s="9"/>
      <c r="I36"/>
      <c r="J36"/>
      <c r="K36"/>
      <c r="L36"/>
      <c r="M36"/>
      <c r="N36" s="32"/>
    </row>
    <row r="37" spans="1:14" s="8" customFormat="1" ht="10.5" customHeight="1" x14ac:dyDescent="0.2">
      <c r="A37" s="9"/>
      <c r="B37"/>
      <c r="C37"/>
      <c r="D37"/>
      <c r="E37"/>
      <c r="F37"/>
      <c r="G37"/>
      <c r="H37" s="9"/>
      <c r="I37"/>
      <c r="J37"/>
      <c r="K37"/>
      <c r="L37"/>
      <c r="M37"/>
      <c r="N37" s="32"/>
    </row>
    <row r="38" spans="1:14" s="8" customFormat="1" ht="10.5" customHeight="1" x14ac:dyDescent="0.2">
      <c r="A38" s="9"/>
      <c r="B38"/>
      <c r="C38"/>
      <c r="D38"/>
      <c r="E38"/>
      <c r="F38"/>
      <c r="G38"/>
      <c r="H38" s="9"/>
      <c r="I38"/>
      <c r="J38"/>
      <c r="K38"/>
      <c r="L38"/>
      <c r="M38"/>
      <c r="N38" s="32"/>
    </row>
    <row r="39" spans="1:14" s="8" customFormat="1" ht="10.5" customHeight="1" x14ac:dyDescent="0.2">
      <c r="A39" s="9"/>
      <c r="B39"/>
      <c r="C39"/>
      <c r="D39"/>
      <c r="E39"/>
      <c r="F39"/>
      <c r="G39"/>
      <c r="H39" s="9"/>
      <c r="I39"/>
      <c r="J39"/>
      <c r="K39"/>
      <c r="L39"/>
      <c r="M39"/>
      <c r="N39" s="32"/>
    </row>
    <row r="40" spans="1:14" s="8" customFormat="1" ht="10.5" customHeight="1" x14ac:dyDescent="0.2">
      <c r="A40" s="9"/>
      <c r="B40"/>
      <c r="C40"/>
      <c r="D40"/>
      <c r="E40"/>
      <c r="F40"/>
      <c r="G40"/>
      <c r="H40" s="9"/>
      <c r="I40"/>
      <c r="J40"/>
      <c r="K40"/>
      <c r="L40"/>
      <c r="M40"/>
      <c r="N40" s="32"/>
    </row>
    <row r="41" spans="1:14" s="8" customFormat="1" ht="10.5" customHeight="1" x14ac:dyDescent="0.2">
      <c r="I41"/>
      <c r="J41"/>
      <c r="K41"/>
      <c r="L41"/>
      <c r="M41"/>
      <c r="N41" s="32"/>
    </row>
    <row r="42" spans="1:14" s="8" customFormat="1" ht="10.5" customHeight="1" x14ac:dyDescent="0.2">
      <c r="I42"/>
      <c r="J42"/>
      <c r="K42"/>
      <c r="L42"/>
      <c r="M42"/>
      <c r="N42" s="32"/>
    </row>
    <row r="43" spans="1:14" s="8" customFormat="1" ht="10.5" customHeight="1" x14ac:dyDescent="0.2">
      <c r="I43"/>
      <c r="J43"/>
      <c r="K43"/>
      <c r="L43"/>
      <c r="M43"/>
      <c r="N43" s="32"/>
    </row>
    <row r="44" spans="1:14" s="8" customFormat="1" ht="10.5" customHeight="1" x14ac:dyDescent="0.2">
      <c r="I44"/>
      <c r="J44"/>
      <c r="K44"/>
      <c r="L44"/>
      <c r="M44"/>
      <c r="N44" s="32"/>
    </row>
    <row r="45" spans="1:14" s="8" customFormat="1" ht="10.5" customHeight="1" x14ac:dyDescent="0.2">
      <c r="I45"/>
      <c r="J45"/>
      <c r="K45"/>
      <c r="L45"/>
      <c r="M45"/>
      <c r="N45" s="32"/>
    </row>
    <row r="46" spans="1:14" s="8" customFormat="1" ht="10.5" customHeight="1" x14ac:dyDescent="0.2">
      <c r="I46"/>
      <c r="J46"/>
      <c r="K46"/>
      <c r="L46"/>
      <c r="M46"/>
      <c r="N46" s="32"/>
    </row>
    <row r="47" spans="1:14" s="8" customFormat="1" ht="10.5" customHeight="1" x14ac:dyDescent="0.2">
      <c r="I47"/>
      <c r="J47"/>
      <c r="K47"/>
      <c r="L47"/>
      <c r="M47"/>
      <c r="N47" s="32"/>
    </row>
    <row r="48" spans="1:14" s="8" customFormat="1" ht="10.5" customHeight="1" x14ac:dyDescent="0.2">
      <c r="I48"/>
      <c r="J48"/>
      <c r="K48"/>
      <c r="L48"/>
      <c r="M48"/>
      <c r="N48" s="32"/>
    </row>
    <row r="49" spans="1:14" s="8" customFormat="1" ht="10.5" customHeight="1" x14ac:dyDescent="0.2">
      <c r="I49"/>
      <c r="J49"/>
      <c r="K49"/>
      <c r="L49"/>
      <c r="M49"/>
      <c r="N49" s="32"/>
    </row>
    <row r="50" spans="1:14" s="8" customFormat="1" ht="10.5" customHeight="1" x14ac:dyDescent="0.2">
      <c r="I50"/>
      <c r="J50"/>
      <c r="K50"/>
      <c r="L50"/>
      <c r="M50"/>
      <c r="N50" s="32"/>
    </row>
    <row r="51" spans="1:14" s="8" customFormat="1" ht="10.5" customHeight="1" x14ac:dyDescent="0.2">
      <c r="I51"/>
      <c r="J51"/>
      <c r="K51"/>
      <c r="L51"/>
      <c r="M51"/>
      <c r="N51" s="32"/>
    </row>
    <row r="52" spans="1:14" s="8" customFormat="1" ht="10.5" customHeight="1" x14ac:dyDescent="0.2">
      <c r="I52"/>
      <c r="J52"/>
      <c r="K52"/>
      <c r="L52"/>
      <c r="M52"/>
      <c r="N52" s="32"/>
    </row>
    <row r="53" spans="1:14" s="8" customFormat="1" ht="10.5" customHeight="1" x14ac:dyDescent="0.2">
      <c r="I53"/>
      <c r="J53"/>
      <c r="K53"/>
      <c r="L53"/>
      <c r="M53"/>
      <c r="N53" s="32"/>
    </row>
    <row r="54" spans="1:14" s="8" customFormat="1" ht="10.5" customHeight="1" x14ac:dyDescent="0.2">
      <c r="I54"/>
      <c r="J54"/>
      <c r="K54"/>
      <c r="L54"/>
      <c r="M54"/>
      <c r="N54" s="32"/>
    </row>
    <row r="55" spans="1:14" s="8" customFormat="1" ht="10.5" customHeight="1" x14ac:dyDescent="0.2">
      <c r="I55"/>
      <c r="J55"/>
      <c r="K55"/>
      <c r="L55"/>
      <c r="M55"/>
      <c r="N55" s="32"/>
    </row>
    <row r="56" spans="1:14" s="8" customFormat="1" ht="10.5" customHeight="1" x14ac:dyDescent="0.2">
      <c r="I56"/>
      <c r="J56"/>
      <c r="K56"/>
      <c r="L56"/>
      <c r="M56"/>
      <c r="N56" s="32"/>
    </row>
    <row r="57" spans="1:14" s="8" customFormat="1" ht="10.5" customHeight="1" x14ac:dyDescent="0.2">
      <c r="I57"/>
      <c r="J57"/>
      <c r="K57"/>
      <c r="L57"/>
      <c r="M57"/>
      <c r="N57" s="32"/>
    </row>
    <row r="58" spans="1:14" s="8" customFormat="1" ht="10.5" customHeight="1" x14ac:dyDescent="0.2">
      <c r="I58"/>
      <c r="J58"/>
      <c r="K58"/>
      <c r="L58"/>
      <c r="M58"/>
      <c r="N58" s="32"/>
    </row>
    <row r="59" spans="1:14" s="8" customFormat="1" ht="15" x14ac:dyDescent="0.2">
      <c r="A59" s="13" t="s">
        <v>30</v>
      </c>
      <c r="B59"/>
      <c r="C59"/>
      <c r="D59"/>
      <c r="E59"/>
      <c r="F59"/>
      <c r="G59"/>
      <c r="H59" s="9"/>
      <c r="I59"/>
      <c r="J59"/>
      <c r="K59" s="31"/>
      <c r="L59"/>
      <c r="M59"/>
      <c r="N59"/>
    </row>
    <row r="60" spans="1:14" s="8" customFormat="1" ht="6.75" customHeight="1" x14ac:dyDescent="0.2">
      <c r="A60" s="9"/>
      <c r="B60"/>
      <c r="C60"/>
      <c r="D60"/>
      <c r="E60"/>
      <c r="F60"/>
      <c r="G60"/>
      <c r="H60" s="9"/>
      <c r="I60"/>
      <c r="K60"/>
      <c r="L60"/>
      <c r="M60"/>
      <c r="N60"/>
    </row>
    <row r="61" spans="1:14" s="8" customFormat="1" ht="14.25" customHeight="1" x14ac:dyDescent="0.2">
      <c r="A61" s="171" t="s">
        <v>104</v>
      </c>
      <c r="B61" s="171"/>
      <c r="C61" s="171"/>
      <c r="D61" s="171"/>
      <c r="E61" s="171"/>
      <c r="F61" s="171"/>
      <c r="G61" s="171"/>
      <c r="H61" s="171"/>
      <c r="I61" s="171"/>
      <c r="J61" s="171"/>
      <c r="K61" s="171"/>
      <c r="L61" s="171"/>
      <c r="M61" s="171"/>
      <c r="N61" s="46" t="s">
        <v>36</v>
      </c>
    </row>
    <row r="62" spans="1:14" s="8" customFormat="1" ht="7.5" customHeight="1" x14ac:dyDescent="0.2">
      <c r="A62" s="14"/>
      <c r="B62" s="14"/>
      <c r="C62" s="14"/>
      <c r="D62" s="14"/>
      <c r="E62" s="14"/>
      <c r="F62" s="14"/>
      <c r="G62" s="15"/>
      <c r="H62" s="16"/>
      <c r="I62" s="16"/>
      <c r="J62" s="30"/>
      <c r="K62" s="30"/>
      <c r="L62" s="30"/>
      <c r="M62" s="30"/>
      <c r="N62" s="30"/>
    </row>
    <row r="63" spans="1:14" s="8" customFormat="1" ht="81" customHeight="1" x14ac:dyDescent="0.2">
      <c r="A63" s="155" t="s">
        <v>105</v>
      </c>
      <c r="B63" s="155"/>
      <c r="C63" s="155"/>
      <c r="D63" s="155"/>
      <c r="E63" s="155"/>
      <c r="F63" s="155"/>
      <c r="G63" s="155"/>
      <c r="H63" s="155"/>
      <c r="I63" s="155"/>
      <c r="J63" s="155"/>
      <c r="K63" s="155"/>
      <c r="L63" s="155"/>
      <c r="M63" s="155"/>
      <c r="N63" s="155"/>
    </row>
    <row r="64" spans="1:14" ht="15" x14ac:dyDescent="0.2">
      <c r="A64" s="13" t="s">
        <v>23</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55" t="s">
        <v>69</v>
      </c>
      <c r="B66" s="155"/>
      <c r="C66" s="155"/>
      <c r="D66" s="155"/>
      <c r="E66" s="155"/>
      <c r="F66" s="155"/>
      <c r="G66" s="155"/>
      <c r="H66" s="155"/>
      <c r="I66" s="155"/>
      <c r="J66" s="155"/>
      <c r="K66" s="155"/>
      <c r="L66" s="155"/>
      <c r="M66" s="155"/>
      <c r="N66" s="155"/>
    </row>
    <row r="67" spans="1:14" ht="6" customHeight="1" x14ac:dyDescent="0.2">
      <c r="A67" s="17"/>
      <c r="B67" s="17"/>
      <c r="C67" s="17"/>
      <c r="D67" s="17"/>
      <c r="E67" s="17"/>
      <c r="F67" s="17"/>
      <c r="G67" s="17"/>
      <c r="H67" s="17"/>
      <c r="I67" s="17"/>
      <c r="J67" s="17"/>
      <c r="K67" s="17"/>
      <c r="L67" s="17"/>
      <c r="M67" s="17"/>
      <c r="N67" s="17"/>
    </row>
    <row r="68" spans="1:14" ht="14.25" x14ac:dyDescent="0.2">
      <c r="C68" s="129" t="s">
        <v>52</v>
      </c>
      <c r="D68" s="154"/>
      <c r="E68" s="130"/>
      <c r="F68" s="67">
        <f>+C28</f>
        <v>0.93790496760259179</v>
      </c>
      <c r="H68" s="128" t="s">
        <v>24</v>
      </c>
      <c r="I68" s="128"/>
      <c r="J68" s="68" t="s">
        <v>45</v>
      </c>
      <c r="K68" s="129" t="s">
        <v>25</v>
      </c>
      <c r="L68" s="130"/>
      <c r="M68" s="68" t="s">
        <v>26</v>
      </c>
      <c r="N68" s="17"/>
    </row>
    <row r="69" spans="1:14" ht="6" customHeight="1" x14ac:dyDescent="0.2">
      <c r="A69" s="17"/>
      <c r="B69" s="17"/>
      <c r="C69" s="17"/>
      <c r="D69" s="17"/>
      <c r="E69" s="17"/>
      <c r="G69" s="17"/>
      <c r="J69" s="17"/>
      <c r="K69" s="17"/>
      <c r="L69" s="17"/>
      <c r="M69" s="17"/>
      <c r="N69" s="17"/>
    </row>
    <row r="70" spans="1:14" ht="14.25" x14ac:dyDescent="0.2">
      <c r="C70" s="129" t="s">
        <v>33</v>
      </c>
      <c r="D70" s="154"/>
      <c r="E70" s="130"/>
      <c r="F70" s="67">
        <f>+K28</f>
        <v>0.88822916727511469</v>
      </c>
      <c r="H70" s="128" t="s">
        <v>24</v>
      </c>
      <c r="I70" s="128"/>
      <c r="J70" s="68" t="s">
        <v>28</v>
      </c>
      <c r="K70" s="129" t="s">
        <v>25</v>
      </c>
      <c r="L70" s="130"/>
      <c r="M70" s="68" t="s">
        <v>26</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55" t="s">
        <v>70</v>
      </c>
      <c r="B72" s="155"/>
      <c r="C72" s="155"/>
      <c r="D72" s="155"/>
      <c r="E72" s="155"/>
      <c r="F72" s="155"/>
      <c r="G72" s="155"/>
      <c r="H72" s="155"/>
      <c r="I72" s="155"/>
      <c r="J72" s="155"/>
      <c r="K72" s="155"/>
      <c r="L72" s="155"/>
      <c r="M72" s="155"/>
      <c r="N72" s="155"/>
    </row>
    <row r="73" spans="1:14" ht="6" customHeight="1" x14ac:dyDescent="0.2">
      <c r="A73" s="17"/>
      <c r="B73" s="17"/>
      <c r="C73" s="17"/>
      <c r="D73" s="17"/>
      <c r="E73" s="17"/>
      <c r="F73" s="17"/>
      <c r="G73" s="17"/>
      <c r="H73" s="17"/>
      <c r="I73" s="17"/>
      <c r="J73" s="17"/>
      <c r="K73" s="17"/>
      <c r="L73" s="17"/>
      <c r="M73" s="17"/>
      <c r="N73" s="17"/>
    </row>
    <row r="74" spans="1:14" ht="14.25" x14ac:dyDescent="0.2">
      <c r="C74" s="129" t="s">
        <v>52</v>
      </c>
      <c r="D74" s="154"/>
      <c r="E74" s="130"/>
      <c r="F74" s="67">
        <f>+F23</f>
        <v>0.87594553706505296</v>
      </c>
      <c r="H74" s="128" t="s">
        <v>24</v>
      </c>
      <c r="I74" s="128"/>
      <c r="J74" s="68" t="s">
        <v>68</v>
      </c>
      <c r="K74" s="129" t="s">
        <v>25</v>
      </c>
      <c r="L74" s="130"/>
      <c r="M74" s="68" t="s">
        <v>68</v>
      </c>
      <c r="N74" s="17"/>
    </row>
    <row r="75" spans="1:14" ht="14.25" x14ac:dyDescent="0.2">
      <c r="A75" s="91" t="s">
        <v>48</v>
      </c>
      <c r="B75" s="69"/>
      <c r="C75" s="17"/>
      <c r="D75" s="17"/>
      <c r="E75" s="17"/>
      <c r="G75" s="17"/>
      <c r="H75" s="17"/>
      <c r="I75" s="17"/>
      <c r="J75" s="17"/>
      <c r="K75" s="17"/>
      <c r="M75" s="17"/>
      <c r="N75" s="17"/>
    </row>
    <row r="76" spans="1:14" ht="14.25" x14ac:dyDescent="0.2">
      <c r="C76" s="129" t="s">
        <v>33</v>
      </c>
      <c r="D76" s="154"/>
      <c r="E76" s="130"/>
      <c r="F76" s="67">
        <f>+N28</f>
        <v>0.61035796832113887</v>
      </c>
      <c r="H76" s="128" t="s">
        <v>24</v>
      </c>
      <c r="I76" s="128"/>
      <c r="J76" s="68" t="s">
        <v>68</v>
      </c>
      <c r="K76" s="129" t="s">
        <v>25</v>
      </c>
      <c r="L76" s="130"/>
      <c r="M76" s="68" t="s">
        <v>68</v>
      </c>
      <c r="N76" s="17"/>
    </row>
    <row r="77" spans="1:14" ht="14.25" x14ac:dyDescent="0.2">
      <c r="C77" s="88"/>
      <c r="D77" s="88"/>
      <c r="E77" s="88"/>
      <c r="F77" s="88"/>
      <c r="H77" s="88"/>
      <c r="I77" s="88"/>
      <c r="J77" s="88"/>
      <c r="K77" s="88"/>
      <c r="L77" s="88"/>
      <c r="M77" s="88"/>
      <c r="N77" s="17"/>
    </row>
    <row r="78" spans="1:14" s="8" customFormat="1" ht="13.5" thickBot="1" x14ac:dyDescent="0.25">
      <c r="A78" s="7" t="s">
        <v>67</v>
      </c>
      <c r="B78"/>
      <c r="C78"/>
      <c r="D78"/>
      <c r="E78"/>
      <c r="F78"/>
      <c r="I78"/>
      <c r="J78"/>
      <c r="K78"/>
      <c r="L78"/>
      <c r="M78"/>
      <c r="N78" s="32"/>
    </row>
    <row r="79" spans="1:14" s="8" customFormat="1" ht="10.5" customHeight="1" thickBot="1" x14ac:dyDescent="0.25">
      <c r="A79" s="35" t="s">
        <v>24</v>
      </c>
      <c r="B79" s="131" t="s">
        <v>31</v>
      </c>
      <c r="C79" s="132"/>
      <c r="D79" s="131" t="s">
        <v>25</v>
      </c>
      <c r="E79" s="133"/>
      <c r="F79" s="134"/>
      <c r="I79"/>
      <c r="J79"/>
      <c r="K79"/>
      <c r="L79"/>
      <c r="M79"/>
      <c r="N79" s="32"/>
    </row>
    <row r="80" spans="1:14" s="8" customFormat="1" ht="10.5" customHeight="1" x14ac:dyDescent="0.2">
      <c r="A80" s="37" t="s">
        <v>53</v>
      </c>
      <c r="B80" s="146">
        <v>1</v>
      </c>
      <c r="C80" s="147"/>
      <c r="D80" s="36" t="s">
        <v>26</v>
      </c>
      <c r="E80" s="148" t="s">
        <v>27</v>
      </c>
      <c r="F80" s="149"/>
      <c r="I80"/>
      <c r="J80"/>
      <c r="K80"/>
      <c r="L80"/>
      <c r="M80"/>
      <c r="N80" s="32"/>
    </row>
    <row r="81" spans="1:14" s="8" customFormat="1" ht="10.5" customHeight="1" x14ac:dyDescent="0.2">
      <c r="A81" s="37" t="s">
        <v>45</v>
      </c>
      <c r="B81" s="136" t="s">
        <v>43</v>
      </c>
      <c r="C81" s="137"/>
      <c r="D81" s="38" t="s">
        <v>26</v>
      </c>
      <c r="E81" s="150"/>
      <c r="F81" s="151"/>
      <c r="I81"/>
      <c r="J81"/>
      <c r="K81"/>
      <c r="L81"/>
      <c r="M81"/>
      <c r="N81" s="32"/>
    </row>
    <row r="82" spans="1:14" s="8" customFormat="1" ht="10.5" customHeight="1" x14ac:dyDescent="0.2">
      <c r="A82" s="37" t="s">
        <v>28</v>
      </c>
      <c r="B82" s="136" t="s">
        <v>41</v>
      </c>
      <c r="C82" s="137"/>
      <c r="D82" s="38" t="s">
        <v>26</v>
      </c>
      <c r="E82" s="152"/>
      <c r="F82" s="153"/>
      <c r="I82"/>
      <c r="J82"/>
      <c r="K82"/>
      <c r="L82"/>
      <c r="M82"/>
      <c r="N82" s="32"/>
    </row>
    <row r="83" spans="1:14" s="8" customFormat="1" ht="10.5" customHeight="1" x14ac:dyDescent="0.2">
      <c r="A83" s="37" t="s">
        <v>54</v>
      </c>
      <c r="B83" s="136" t="s">
        <v>42</v>
      </c>
      <c r="C83" s="137"/>
      <c r="D83" s="38" t="s">
        <v>29</v>
      </c>
      <c r="E83" s="138" t="s">
        <v>49</v>
      </c>
      <c r="F83" s="139"/>
      <c r="I83"/>
      <c r="J83"/>
      <c r="K83"/>
      <c r="L83"/>
      <c r="M83"/>
      <c r="N83" s="32"/>
    </row>
    <row r="84" spans="1:14" s="8" customFormat="1" ht="10.5" customHeight="1" thickBot="1" x14ac:dyDescent="0.25">
      <c r="A84" s="39" t="s">
        <v>44</v>
      </c>
      <c r="B84" s="142" t="s">
        <v>40</v>
      </c>
      <c r="C84" s="143"/>
      <c r="D84" s="40" t="s">
        <v>29</v>
      </c>
      <c r="E84" s="140"/>
      <c r="F84" s="141"/>
      <c r="I84"/>
      <c r="J84"/>
      <c r="K84"/>
      <c r="L84"/>
      <c r="M84"/>
      <c r="N84" s="32"/>
    </row>
    <row r="85" spans="1:14" s="8" customFormat="1" ht="10.5" customHeight="1" x14ac:dyDescent="0.2">
      <c r="A85" s="87"/>
      <c r="B85" s="87"/>
      <c r="C85" s="87"/>
      <c r="D85" s="87"/>
      <c r="E85" s="87"/>
      <c r="F85" s="87"/>
      <c r="I85"/>
      <c r="J85"/>
      <c r="K85"/>
      <c r="L85"/>
      <c r="M85"/>
      <c r="N85" s="32"/>
    </row>
    <row r="86" spans="1:14" ht="15" x14ac:dyDescent="0.25">
      <c r="A86" s="95" t="s">
        <v>46</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61.25" customHeight="1" x14ac:dyDescent="0.2">
      <c r="A88" s="144" t="s">
        <v>109</v>
      </c>
      <c r="B88" s="144"/>
      <c r="C88" s="144"/>
      <c r="D88" s="144"/>
      <c r="E88" s="144"/>
      <c r="F88" s="144"/>
      <c r="G88" s="144"/>
      <c r="H88" s="144"/>
      <c r="I88" s="144"/>
      <c r="J88" s="144"/>
      <c r="K88" s="144"/>
      <c r="L88" s="144"/>
      <c r="M88" s="144"/>
      <c r="N88" s="144"/>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35" t="s">
        <v>34</v>
      </c>
      <c r="B92" s="135"/>
      <c r="C92" s="135"/>
      <c r="D92" s="135"/>
      <c r="E92" s="135"/>
      <c r="F92" s="135"/>
      <c r="G92" s="135"/>
      <c r="H92" s="135"/>
      <c r="I92" s="135"/>
      <c r="J92" s="135"/>
      <c r="K92" s="135"/>
      <c r="L92" s="135"/>
      <c r="M92" s="135"/>
      <c r="N92" s="135"/>
    </row>
    <row r="93" spans="1:14" ht="12.75" customHeight="1" x14ac:dyDescent="0.2">
      <c r="A93" s="145" t="s">
        <v>106</v>
      </c>
      <c r="B93" s="145"/>
      <c r="C93" s="145"/>
      <c r="D93" s="145"/>
      <c r="E93" s="145"/>
      <c r="F93" s="145"/>
      <c r="G93" s="145"/>
      <c r="H93" s="145"/>
      <c r="I93" s="145"/>
      <c r="J93" s="145"/>
      <c r="K93" s="145"/>
      <c r="L93" s="145"/>
      <c r="M93" s="145"/>
      <c r="N93" s="145"/>
    </row>
    <row r="94" spans="1:14" ht="5.25" customHeight="1" x14ac:dyDescent="0.2">
      <c r="A94" s="15"/>
      <c r="B94" s="15"/>
      <c r="C94" s="15"/>
      <c r="D94" s="15"/>
      <c r="E94" s="15"/>
      <c r="F94" s="15"/>
      <c r="G94" s="15"/>
      <c r="H94" s="15"/>
      <c r="I94" s="15"/>
      <c r="J94" s="15"/>
      <c r="K94" s="15"/>
      <c r="L94" s="15"/>
      <c r="M94" s="15"/>
      <c r="N94" s="15"/>
    </row>
    <row r="95" spans="1:14" ht="18" customHeight="1" x14ac:dyDescent="0.2">
      <c r="A95" s="135" t="s">
        <v>60</v>
      </c>
      <c r="B95" s="135"/>
      <c r="C95" s="135"/>
      <c r="D95" s="135"/>
      <c r="E95" s="135"/>
      <c r="F95" s="135"/>
      <c r="G95" s="135"/>
      <c r="H95" s="135"/>
      <c r="I95" s="135"/>
      <c r="J95" s="135"/>
      <c r="K95" s="135"/>
      <c r="L95" s="135"/>
      <c r="M95" s="135"/>
      <c r="N95" s="135"/>
    </row>
    <row r="96" spans="1:14" ht="4.5" customHeight="1" x14ac:dyDescent="0.2">
      <c r="A96" s="17"/>
      <c r="B96" s="17"/>
      <c r="C96" s="17"/>
      <c r="D96" s="17"/>
      <c r="E96" s="17"/>
      <c r="F96" s="17"/>
      <c r="G96" s="17"/>
      <c r="H96" s="17"/>
      <c r="I96" s="17"/>
      <c r="J96" s="17"/>
      <c r="K96" s="17"/>
      <c r="L96" s="17"/>
      <c r="M96" s="17"/>
      <c r="N96" s="17"/>
    </row>
    <row r="97" spans="1:14" ht="14.25" x14ac:dyDescent="0.2">
      <c r="A97" s="99" t="s">
        <v>107</v>
      </c>
      <c r="B97" s="15"/>
      <c r="C97" s="15"/>
      <c r="D97" s="15"/>
      <c r="E97" s="15"/>
      <c r="F97" s="15"/>
      <c r="G97" s="15"/>
      <c r="H97" s="15"/>
      <c r="I97" s="15"/>
      <c r="J97" s="15"/>
      <c r="K97" s="15"/>
      <c r="L97" s="15"/>
      <c r="M97" s="15"/>
      <c r="N97" s="15"/>
    </row>
    <row r="98" spans="1:14" ht="14.25" x14ac:dyDescent="0.2">
      <c r="A98" s="99" t="s">
        <v>108</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14</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56</v>
      </c>
      <c r="G102" s="15"/>
      <c r="H102" s="15"/>
      <c r="I102" s="15"/>
      <c r="J102" s="15"/>
      <c r="K102" s="15"/>
      <c r="L102" s="15"/>
      <c r="M102" s="96" t="s">
        <v>15</v>
      </c>
      <c r="N102" s="20"/>
    </row>
    <row r="103" spans="1:14" ht="14.25" x14ac:dyDescent="0.2">
      <c r="A103" s="9" t="s">
        <v>61</v>
      </c>
      <c r="G103" s="15"/>
      <c r="H103" s="15"/>
      <c r="I103" s="15"/>
      <c r="J103" s="15"/>
      <c r="K103" s="15"/>
      <c r="L103" s="15"/>
      <c r="M103" s="22" t="s">
        <v>16</v>
      </c>
      <c r="N103" s="97">
        <v>46136</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B79:C79"/>
    <mergeCell ref="D79:F79"/>
    <mergeCell ref="A95:N95"/>
    <mergeCell ref="B83:C83"/>
    <mergeCell ref="E83:F84"/>
    <mergeCell ref="B84:C84"/>
    <mergeCell ref="A88:N88"/>
    <mergeCell ref="A92:N92"/>
    <mergeCell ref="A93:N93"/>
    <mergeCell ref="B80:C80"/>
    <mergeCell ref="E80:F82"/>
    <mergeCell ref="B81:C81"/>
    <mergeCell ref="B82:C82"/>
    <mergeCell ref="C70:E70"/>
    <mergeCell ref="C76:E76"/>
    <mergeCell ref="H70:I70"/>
    <mergeCell ref="K70:L70"/>
    <mergeCell ref="A72:N72"/>
    <mergeCell ref="C74:E74"/>
    <mergeCell ref="H74:I74"/>
    <mergeCell ref="K74:L74"/>
    <mergeCell ref="H76:I76"/>
    <mergeCell ref="K76:L76"/>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A13:N13"/>
    <mergeCell ref="J6:M6"/>
    <mergeCell ref="N6:N7"/>
    <mergeCell ref="H8:I8"/>
    <mergeCell ref="H9:I9"/>
    <mergeCell ref="H10:I10"/>
  </mergeCells>
  <hyperlinks>
    <hyperlink ref="A93:N93" r:id="rId1" display="2. Ver Plan Anual de Adquisiciones 2026 en https://www.minenergia.gov.co/es/ministerio/gestion/contratacion/plan-anual-de-adquisiciones/ (clic aquí), donde encontrará los reportes de PAA." xr:uid="{E9D96D26-CB7B-4828-80D5-B47DE0DB3431}"/>
    <hyperlink ref="A97" r:id="rId2" display="https://www.minenergia.gov.co/es/ministerio/gestion/contratacion/" xr:uid="{1E78A960-71B3-4231-AB4D-238EAF3126C8}"/>
    <hyperlink ref="A98" r:id="rId3" display="https://www.minenergia.gov.co/es/ministerio/gestion/contratacion/consulta-de-procesos-en-secop/" xr:uid="{22789553-D9CE-41EE-A170-707B332F152C}"/>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4"/>
  <headerFooter>
    <oddFooter>&amp;RPág. &amp;P de &amp;N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N93"/>
  <sheetViews>
    <sheetView zoomScale="85" zoomScaleNormal="85" zoomScaleSheetLayoutView="85" workbookViewId="0">
      <pane ySplit="8" topLeftCell="A9" activePane="bottomLeft" state="frozen"/>
      <selection pane="bottomLeft" activeCell="A9" sqref="A9"/>
    </sheetView>
  </sheetViews>
  <sheetFormatPr baseColWidth="10" defaultRowHeight="15" x14ac:dyDescent="0.25"/>
  <cols>
    <col min="1" max="1" width="73.42578125" style="70" customWidth="1"/>
    <col min="2" max="2" width="10.42578125" style="70" customWidth="1"/>
    <col min="3" max="3" width="19.7109375" style="70" customWidth="1"/>
    <col min="4" max="4" width="3.28515625" style="70" customWidth="1"/>
    <col min="5" max="5" width="11.140625" style="70" customWidth="1"/>
    <col min="6" max="6" width="12.28515625" style="70" customWidth="1"/>
    <col min="7" max="7" width="18" style="70" bestFit="1" customWidth="1"/>
    <col min="8" max="8" width="18.140625" style="70" customWidth="1"/>
    <col min="9" max="10" width="13.7109375" style="70" customWidth="1"/>
    <col min="11" max="11" width="11.42578125" style="70"/>
    <col min="12" max="12" width="55.140625" style="70" customWidth="1"/>
    <col min="13" max="13" width="11.42578125" style="70"/>
    <col min="14" max="14" width="21" style="70" bestFit="1" customWidth="1"/>
    <col min="15" max="15" width="12.28515625" style="70" bestFit="1" customWidth="1"/>
    <col min="16" max="239" width="11.42578125" style="70"/>
    <col min="240" max="240" width="27.85546875" style="70" customWidth="1"/>
    <col min="241" max="241" width="54.140625" style="70" customWidth="1"/>
    <col min="242" max="242" width="16.28515625" style="70" bestFit="1" customWidth="1"/>
    <col min="243" max="243" width="3.5703125" style="70" customWidth="1"/>
    <col min="244" max="244" width="15.140625" style="70" bestFit="1" customWidth="1"/>
    <col min="245" max="245" width="10.5703125" style="70" customWidth="1"/>
    <col min="246" max="246" width="3.5703125" style="70" customWidth="1"/>
    <col min="247" max="247" width="12.5703125" style="70" bestFit="1" customWidth="1"/>
    <col min="248" max="495" width="11.42578125" style="70"/>
    <col min="496" max="496" width="27.85546875" style="70" customWidth="1"/>
    <col min="497" max="497" width="54.140625" style="70" customWidth="1"/>
    <col min="498" max="498" width="16.28515625" style="70" bestFit="1" customWidth="1"/>
    <col min="499" max="499" width="3.5703125" style="70" customWidth="1"/>
    <col min="500" max="500" width="15.140625" style="70" bestFit="1" customWidth="1"/>
    <col min="501" max="501" width="10.5703125" style="70" customWidth="1"/>
    <col min="502" max="502" width="3.5703125" style="70" customWidth="1"/>
    <col min="503" max="503" width="12.5703125" style="70" bestFit="1" customWidth="1"/>
    <col min="504" max="751" width="11.42578125" style="70"/>
    <col min="752" max="752" width="27.85546875" style="70" customWidth="1"/>
    <col min="753" max="753" width="54.140625" style="70" customWidth="1"/>
    <col min="754" max="754" width="16.28515625" style="70" bestFit="1" customWidth="1"/>
    <col min="755" max="755" width="3.5703125" style="70" customWidth="1"/>
    <col min="756" max="756" width="15.140625" style="70" bestFit="1" customWidth="1"/>
    <col min="757" max="757" width="10.5703125" style="70" customWidth="1"/>
    <col min="758" max="758" width="3.5703125" style="70" customWidth="1"/>
    <col min="759" max="759" width="12.5703125" style="70" bestFit="1" customWidth="1"/>
    <col min="760" max="1007" width="11.42578125" style="70"/>
    <col min="1008" max="1008" width="27.85546875" style="70" customWidth="1"/>
    <col min="1009" max="1009" width="54.140625" style="70" customWidth="1"/>
    <col min="1010" max="1010" width="16.28515625" style="70" bestFit="1" customWidth="1"/>
    <col min="1011" max="1011" width="3.5703125" style="70" customWidth="1"/>
    <col min="1012" max="1012" width="15.140625" style="70" bestFit="1" customWidth="1"/>
    <col min="1013" max="1013" width="10.5703125" style="70" customWidth="1"/>
    <col min="1014" max="1014" width="3.5703125" style="70" customWidth="1"/>
    <col min="1015" max="1015" width="12.5703125" style="70" bestFit="1" customWidth="1"/>
    <col min="1016" max="1263" width="11.42578125" style="70"/>
    <col min="1264" max="1264" width="27.85546875" style="70" customWidth="1"/>
    <col min="1265" max="1265" width="54.140625" style="70" customWidth="1"/>
    <col min="1266" max="1266" width="16.28515625" style="70" bestFit="1" customWidth="1"/>
    <col min="1267" max="1267" width="3.5703125" style="70" customWidth="1"/>
    <col min="1268" max="1268" width="15.140625" style="70" bestFit="1" customWidth="1"/>
    <col min="1269" max="1269" width="10.5703125" style="70" customWidth="1"/>
    <col min="1270" max="1270" width="3.5703125" style="70" customWidth="1"/>
    <col min="1271" max="1271" width="12.5703125" style="70" bestFit="1" customWidth="1"/>
    <col min="1272" max="1519" width="11.42578125" style="70"/>
    <col min="1520" max="1520" width="27.85546875" style="70" customWidth="1"/>
    <col min="1521" max="1521" width="54.140625" style="70" customWidth="1"/>
    <col min="1522" max="1522" width="16.28515625" style="70" bestFit="1" customWidth="1"/>
    <col min="1523" max="1523" width="3.5703125" style="70" customWidth="1"/>
    <col min="1524" max="1524" width="15.140625" style="70" bestFit="1" customWidth="1"/>
    <col min="1525" max="1525" width="10.5703125" style="70" customWidth="1"/>
    <col min="1526" max="1526" width="3.5703125" style="70" customWidth="1"/>
    <col min="1527" max="1527" width="12.5703125" style="70" bestFit="1" customWidth="1"/>
    <col min="1528" max="1775" width="11.42578125" style="70"/>
    <col min="1776" max="1776" width="27.85546875" style="70" customWidth="1"/>
    <col min="1777" max="1777" width="54.140625" style="70" customWidth="1"/>
    <col min="1778" max="1778" width="16.28515625" style="70" bestFit="1" customWidth="1"/>
    <col min="1779" max="1779" width="3.5703125" style="70" customWidth="1"/>
    <col min="1780" max="1780" width="15.140625" style="70" bestFit="1" customWidth="1"/>
    <col min="1781" max="1781" width="10.5703125" style="70" customWidth="1"/>
    <col min="1782" max="1782" width="3.5703125" style="70" customWidth="1"/>
    <col min="1783" max="1783" width="12.5703125" style="70" bestFit="1" customWidth="1"/>
    <col min="1784" max="2031" width="11.42578125" style="70"/>
    <col min="2032" max="2032" width="27.85546875" style="70" customWidth="1"/>
    <col min="2033" max="2033" width="54.140625" style="70" customWidth="1"/>
    <col min="2034" max="2034" width="16.28515625" style="70" bestFit="1" customWidth="1"/>
    <col min="2035" max="2035" width="3.5703125" style="70" customWidth="1"/>
    <col min="2036" max="2036" width="15.140625" style="70" bestFit="1" customWidth="1"/>
    <col min="2037" max="2037" width="10.5703125" style="70" customWidth="1"/>
    <col min="2038" max="2038" width="3.5703125" style="70" customWidth="1"/>
    <col min="2039" max="2039" width="12.5703125" style="70" bestFit="1" customWidth="1"/>
    <col min="2040" max="2287" width="11.42578125" style="70"/>
    <col min="2288" max="2288" width="27.85546875" style="70" customWidth="1"/>
    <col min="2289" max="2289" width="54.140625" style="70" customWidth="1"/>
    <col min="2290" max="2290" width="16.28515625" style="70" bestFit="1" customWidth="1"/>
    <col min="2291" max="2291" width="3.5703125" style="70" customWidth="1"/>
    <col min="2292" max="2292" width="15.140625" style="70" bestFit="1" customWidth="1"/>
    <col min="2293" max="2293" width="10.5703125" style="70" customWidth="1"/>
    <col min="2294" max="2294" width="3.5703125" style="70" customWidth="1"/>
    <col min="2295" max="2295" width="12.5703125" style="70" bestFit="1" customWidth="1"/>
    <col min="2296" max="2543" width="11.42578125" style="70"/>
    <col min="2544" max="2544" width="27.85546875" style="70" customWidth="1"/>
    <col min="2545" max="2545" width="54.140625" style="70" customWidth="1"/>
    <col min="2546" max="2546" width="16.28515625" style="70" bestFit="1" customWidth="1"/>
    <col min="2547" max="2547" width="3.5703125" style="70" customWidth="1"/>
    <col min="2548" max="2548" width="15.140625" style="70" bestFit="1" customWidth="1"/>
    <col min="2549" max="2549" width="10.5703125" style="70" customWidth="1"/>
    <col min="2550" max="2550" width="3.5703125" style="70" customWidth="1"/>
    <col min="2551" max="2551" width="12.5703125" style="70" bestFit="1" customWidth="1"/>
    <col min="2552" max="2799" width="11.42578125" style="70"/>
    <col min="2800" max="2800" width="27.85546875" style="70" customWidth="1"/>
    <col min="2801" max="2801" width="54.140625" style="70" customWidth="1"/>
    <col min="2802" max="2802" width="16.28515625" style="70" bestFit="1" customWidth="1"/>
    <col min="2803" max="2803" width="3.5703125" style="70" customWidth="1"/>
    <col min="2804" max="2804" width="15.140625" style="70" bestFit="1" customWidth="1"/>
    <col min="2805" max="2805" width="10.5703125" style="70" customWidth="1"/>
    <col min="2806" max="2806" width="3.5703125" style="70" customWidth="1"/>
    <col min="2807" max="2807" width="12.5703125" style="70" bestFit="1" customWidth="1"/>
    <col min="2808" max="3055" width="11.42578125" style="70"/>
    <col min="3056" max="3056" width="27.85546875" style="70" customWidth="1"/>
    <col min="3057" max="3057" width="54.140625" style="70" customWidth="1"/>
    <col min="3058" max="3058" width="16.28515625" style="70" bestFit="1" customWidth="1"/>
    <col min="3059" max="3059" width="3.5703125" style="70" customWidth="1"/>
    <col min="3060" max="3060" width="15.140625" style="70" bestFit="1" customWidth="1"/>
    <col min="3061" max="3061" width="10.5703125" style="70" customWidth="1"/>
    <col min="3062" max="3062" width="3.5703125" style="70" customWidth="1"/>
    <col min="3063" max="3063" width="12.5703125" style="70" bestFit="1" customWidth="1"/>
    <col min="3064" max="3311" width="11.42578125" style="70"/>
    <col min="3312" max="3312" width="27.85546875" style="70" customWidth="1"/>
    <col min="3313" max="3313" width="54.140625" style="70" customWidth="1"/>
    <col min="3314" max="3314" width="16.28515625" style="70" bestFit="1" customWidth="1"/>
    <col min="3315" max="3315" width="3.5703125" style="70" customWidth="1"/>
    <col min="3316" max="3316" width="15.140625" style="70" bestFit="1" customWidth="1"/>
    <col min="3317" max="3317" width="10.5703125" style="70" customWidth="1"/>
    <col min="3318" max="3318" width="3.5703125" style="70" customWidth="1"/>
    <col min="3319" max="3319" width="12.5703125" style="70" bestFit="1" customWidth="1"/>
    <col min="3320" max="3567" width="11.42578125" style="70"/>
    <col min="3568" max="3568" width="27.85546875" style="70" customWidth="1"/>
    <col min="3569" max="3569" width="54.140625" style="70" customWidth="1"/>
    <col min="3570" max="3570" width="16.28515625" style="70" bestFit="1" customWidth="1"/>
    <col min="3571" max="3571" width="3.5703125" style="70" customWidth="1"/>
    <col min="3572" max="3572" width="15.140625" style="70" bestFit="1" customWidth="1"/>
    <col min="3573" max="3573" width="10.5703125" style="70" customWidth="1"/>
    <col min="3574" max="3574" width="3.5703125" style="70" customWidth="1"/>
    <col min="3575" max="3575" width="12.5703125" style="70" bestFit="1" customWidth="1"/>
    <col min="3576" max="3823" width="11.42578125" style="70"/>
    <col min="3824" max="3824" width="27.85546875" style="70" customWidth="1"/>
    <col min="3825" max="3825" width="54.140625" style="70" customWidth="1"/>
    <col min="3826" max="3826" width="16.28515625" style="70" bestFit="1" customWidth="1"/>
    <col min="3827" max="3827" width="3.5703125" style="70" customWidth="1"/>
    <col min="3828" max="3828" width="15.140625" style="70" bestFit="1" customWidth="1"/>
    <col min="3829" max="3829" width="10.5703125" style="70" customWidth="1"/>
    <col min="3830" max="3830" width="3.5703125" style="70" customWidth="1"/>
    <col min="3831" max="3831" width="12.5703125" style="70" bestFit="1" customWidth="1"/>
    <col min="3832" max="4079" width="11.42578125" style="70"/>
    <col min="4080" max="4080" width="27.85546875" style="70" customWidth="1"/>
    <col min="4081" max="4081" width="54.140625" style="70" customWidth="1"/>
    <col min="4082" max="4082" width="16.28515625" style="70" bestFit="1" customWidth="1"/>
    <col min="4083" max="4083" width="3.5703125" style="70" customWidth="1"/>
    <col min="4084" max="4084" width="15.140625" style="70" bestFit="1" customWidth="1"/>
    <col min="4085" max="4085" width="10.5703125" style="70" customWidth="1"/>
    <col min="4086" max="4086" width="3.5703125" style="70" customWidth="1"/>
    <col min="4087" max="4087" width="12.5703125" style="70" bestFit="1" customWidth="1"/>
    <col min="4088" max="4335" width="11.42578125" style="70"/>
    <col min="4336" max="4336" width="27.85546875" style="70" customWidth="1"/>
    <col min="4337" max="4337" width="54.140625" style="70" customWidth="1"/>
    <col min="4338" max="4338" width="16.28515625" style="70" bestFit="1" customWidth="1"/>
    <col min="4339" max="4339" width="3.5703125" style="70" customWidth="1"/>
    <col min="4340" max="4340" width="15.140625" style="70" bestFit="1" customWidth="1"/>
    <col min="4341" max="4341" width="10.5703125" style="70" customWidth="1"/>
    <col min="4342" max="4342" width="3.5703125" style="70" customWidth="1"/>
    <col min="4343" max="4343" width="12.5703125" style="70" bestFit="1" customWidth="1"/>
    <col min="4344" max="4591" width="11.42578125" style="70"/>
    <col min="4592" max="4592" width="27.85546875" style="70" customWidth="1"/>
    <col min="4593" max="4593" width="54.140625" style="70" customWidth="1"/>
    <col min="4594" max="4594" width="16.28515625" style="70" bestFit="1" customWidth="1"/>
    <col min="4595" max="4595" width="3.5703125" style="70" customWidth="1"/>
    <col min="4596" max="4596" width="15.140625" style="70" bestFit="1" customWidth="1"/>
    <col min="4597" max="4597" width="10.5703125" style="70" customWidth="1"/>
    <col min="4598" max="4598" width="3.5703125" style="70" customWidth="1"/>
    <col min="4599" max="4599" width="12.5703125" style="70" bestFit="1" customWidth="1"/>
    <col min="4600" max="4847" width="11.42578125" style="70"/>
    <col min="4848" max="4848" width="27.85546875" style="70" customWidth="1"/>
    <col min="4849" max="4849" width="54.140625" style="70" customWidth="1"/>
    <col min="4850" max="4850" width="16.28515625" style="70" bestFit="1" customWidth="1"/>
    <col min="4851" max="4851" width="3.5703125" style="70" customWidth="1"/>
    <col min="4852" max="4852" width="15.140625" style="70" bestFit="1" customWidth="1"/>
    <col min="4853" max="4853" width="10.5703125" style="70" customWidth="1"/>
    <col min="4854" max="4854" width="3.5703125" style="70" customWidth="1"/>
    <col min="4855" max="4855" width="12.5703125" style="70" bestFit="1" customWidth="1"/>
    <col min="4856" max="5103" width="11.42578125" style="70"/>
    <col min="5104" max="5104" width="27.85546875" style="70" customWidth="1"/>
    <col min="5105" max="5105" width="54.140625" style="70" customWidth="1"/>
    <col min="5106" max="5106" width="16.28515625" style="70" bestFit="1" customWidth="1"/>
    <col min="5107" max="5107" width="3.5703125" style="70" customWidth="1"/>
    <col min="5108" max="5108" width="15.140625" style="70" bestFit="1" customWidth="1"/>
    <col min="5109" max="5109" width="10.5703125" style="70" customWidth="1"/>
    <col min="5110" max="5110" width="3.5703125" style="70" customWidth="1"/>
    <col min="5111" max="5111" width="12.5703125" style="70" bestFit="1" customWidth="1"/>
    <col min="5112" max="5359" width="11.42578125" style="70"/>
    <col min="5360" max="5360" width="27.85546875" style="70" customWidth="1"/>
    <col min="5361" max="5361" width="54.140625" style="70" customWidth="1"/>
    <col min="5362" max="5362" width="16.28515625" style="70" bestFit="1" customWidth="1"/>
    <col min="5363" max="5363" width="3.5703125" style="70" customWidth="1"/>
    <col min="5364" max="5364" width="15.140625" style="70" bestFit="1" customWidth="1"/>
    <col min="5365" max="5365" width="10.5703125" style="70" customWidth="1"/>
    <col min="5366" max="5366" width="3.5703125" style="70" customWidth="1"/>
    <col min="5367" max="5367" width="12.5703125" style="70" bestFit="1" customWidth="1"/>
    <col min="5368" max="5615" width="11.42578125" style="70"/>
    <col min="5616" max="5616" width="27.85546875" style="70" customWidth="1"/>
    <col min="5617" max="5617" width="54.140625" style="70" customWidth="1"/>
    <col min="5618" max="5618" width="16.28515625" style="70" bestFit="1" customWidth="1"/>
    <col min="5619" max="5619" width="3.5703125" style="70" customWidth="1"/>
    <col min="5620" max="5620" width="15.140625" style="70" bestFit="1" customWidth="1"/>
    <col min="5621" max="5621" width="10.5703125" style="70" customWidth="1"/>
    <col min="5622" max="5622" width="3.5703125" style="70" customWidth="1"/>
    <col min="5623" max="5623" width="12.5703125" style="70" bestFit="1" customWidth="1"/>
    <col min="5624" max="5871" width="11.42578125" style="70"/>
    <col min="5872" max="5872" width="27.85546875" style="70" customWidth="1"/>
    <col min="5873" max="5873" width="54.140625" style="70" customWidth="1"/>
    <col min="5874" max="5874" width="16.28515625" style="70" bestFit="1" customWidth="1"/>
    <col min="5875" max="5875" width="3.5703125" style="70" customWidth="1"/>
    <col min="5876" max="5876" width="15.140625" style="70" bestFit="1" customWidth="1"/>
    <col min="5877" max="5877" width="10.5703125" style="70" customWidth="1"/>
    <col min="5878" max="5878" width="3.5703125" style="70" customWidth="1"/>
    <col min="5879" max="5879" width="12.5703125" style="70" bestFit="1" customWidth="1"/>
    <col min="5880" max="6127" width="11.42578125" style="70"/>
    <col min="6128" max="6128" width="27.85546875" style="70" customWidth="1"/>
    <col min="6129" max="6129" width="54.140625" style="70" customWidth="1"/>
    <col min="6130" max="6130" width="16.28515625" style="70" bestFit="1" customWidth="1"/>
    <col min="6131" max="6131" width="3.5703125" style="70" customWidth="1"/>
    <col min="6132" max="6132" width="15.140625" style="70" bestFit="1" customWidth="1"/>
    <col min="6133" max="6133" width="10.5703125" style="70" customWidth="1"/>
    <col min="6134" max="6134" width="3.5703125" style="70" customWidth="1"/>
    <col min="6135" max="6135" width="12.5703125" style="70" bestFit="1" customWidth="1"/>
    <col min="6136" max="6383" width="11.42578125" style="70"/>
    <col min="6384" max="6384" width="27.85546875" style="70" customWidth="1"/>
    <col min="6385" max="6385" width="54.140625" style="70" customWidth="1"/>
    <col min="6386" max="6386" width="16.28515625" style="70" bestFit="1" customWidth="1"/>
    <col min="6387" max="6387" width="3.5703125" style="70" customWidth="1"/>
    <col min="6388" max="6388" width="15.140625" style="70" bestFit="1" customWidth="1"/>
    <col min="6389" max="6389" width="10.5703125" style="70" customWidth="1"/>
    <col min="6390" max="6390" width="3.5703125" style="70" customWidth="1"/>
    <col min="6391" max="6391" width="12.5703125" style="70" bestFit="1" customWidth="1"/>
    <col min="6392" max="6639" width="11.42578125" style="70"/>
    <col min="6640" max="6640" width="27.85546875" style="70" customWidth="1"/>
    <col min="6641" max="6641" width="54.140625" style="70" customWidth="1"/>
    <col min="6642" max="6642" width="16.28515625" style="70" bestFit="1" customWidth="1"/>
    <col min="6643" max="6643" width="3.5703125" style="70" customWidth="1"/>
    <col min="6644" max="6644" width="15.140625" style="70" bestFit="1" customWidth="1"/>
    <col min="6645" max="6645" width="10.5703125" style="70" customWidth="1"/>
    <col min="6646" max="6646" width="3.5703125" style="70" customWidth="1"/>
    <col min="6647" max="6647" width="12.5703125" style="70" bestFit="1" customWidth="1"/>
    <col min="6648" max="6895" width="11.42578125" style="70"/>
    <col min="6896" max="6896" width="27.85546875" style="70" customWidth="1"/>
    <col min="6897" max="6897" width="54.140625" style="70" customWidth="1"/>
    <col min="6898" max="6898" width="16.28515625" style="70" bestFit="1" customWidth="1"/>
    <col min="6899" max="6899" width="3.5703125" style="70" customWidth="1"/>
    <col min="6900" max="6900" width="15.140625" style="70" bestFit="1" customWidth="1"/>
    <col min="6901" max="6901" width="10.5703125" style="70" customWidth="1"/>
    <col min="6902" max="6902" width="3.5703125" style="70" customWidth="1"/>
    <col min="6903" max="6903" width="12.5703125" style="70" bestFit="1" customWidth="1"/>
    <col min="6904" max="7151" width="11.42578125" style="70"/>
    <col min="7152" max="7152" width="27.85546875" style="70" customWidth="1"/>
    <col min="7153" max="7153" width="54.140625" style="70" customWidth="1"/>
    <col min="7154" max="7154" width="16.28515625" style="70" bestFit="1" customWidth="1"/>
    <col min="7155" max="7155" width="3.5703125" style="70" customWidth="1"/>
    <col min="7156" max="7156" width="15.140625" style="70" bestFit="1" customWidth="1"/>
    <col min="7157" max="7157" width="10.5703125" style="70" customWidth="1"/>
    <col min="7158" max="7158" width="3.5703125" style="70" customWidth="1"/>
    <col min="7159" max="7159" width="12.5703125" style="70" bestFit="1" customWidth="1"/>
    <col min="7160" max="7407" width="11.42578125" style="70"/>
    <col min="7408" max="7408" width="27.85546875" style="70" customWidth="1"/>
    <col min="7409" max="7409" width="54.140625" style="70" customWidth="1"/>
    <col min="7410" max="7410" width="16.28515625" style="70" bestFit="1" customWidth="1"/>
    <col min="7411" max="7411" width="3.5703125" style="70" customWidth="1"/>
    <col min="7412" max="7412" width="15.140625" style="70" bestFit="1" customWidth="1"/>
    <col min="7413" max="7413" width="10.5703125" style="70" customWidth="1"/>
    <col min="7414" max="7414" width="3.5703125" style="70" customWidth="1"/>
    <col min="7415" max="7415" width="12.5703125" style="70" bestFit="1" customWidth="1"/>
    <col min="7416" max="7663" width="11.42578125" style="70"/>
    <col min="7664" max="7664" width="27.85546875" style="70" customWidth="1"/>
    <col min="7665" max="7665" width="54.140625" style="70" customWidth="1"/>
    <col min="7666" max="7666" width="16.28515625" style="70" bestFit="1" customWidth="1"/>
    <col min="7667" max="7667" width="3.5703125" style="70" customWidth="1"/>
    <col min="7668" max="7668" width="15.140625" style="70" bestFit="1" customWidth="1"/>
    <col min="7669" max="7669" width="10.5703125" style="70" customWidth="1"/>
    <col min="7670" max="7670" width="3.5703125" style="70" customWidth="1"/>
    <col min="7671" max="7671" width="12.5703125" style="70" bestFit="1" customWidth="1"/>
    <col min="7672" max="7919" width="11.42578125" style="70"/>
    <col min="7920" max="7920" width="27.85546875" style="70" customWidth="1"/>
    <col min="7921" max="7921" width="54.140625" style="70" customWidth="1"/>
    <col min="7922" max="7922" width="16.28515625" style="70" bestFit="1" customWidth="1"/>
    <col min="7923" max="7923" width="3.5703125" style="70" customWidth="1"/>
    <col min="7924" max="7924" width="15.140625" style="70" bestFit="1" customWidth="1"/>
    <col min="7925" max="7925" width="10.5703125" style="70" customWidth="1"/>
    <col min="7926" max="7926" width="3.5703125" style="70" customWidth="1"/>
    <col min="7927" max="7927" width="12.5703125" style="70" bestFit="1" customWidth="1"/>
    <col min="7928" max="8175" width="11.42578125" style="70"/>
    <col min="8176" max="8176" width="27.85546875" style="70" customWidth="1"/>
    <col min="8177" max="8177" width="54.140625" style="70" customWidth="1"/>
    <col min="8178" max="8178" width="16.28515625" style="70" bestFit="1" customWidth="1"/>
    <col min="8179" max="8179" width="3.5703125" style="70" customWidth="1"/>
    <col min="8180" max="8180" width="15.140625" style="70" bestFit="1" customWidth="1"/>
    <col min="8181" max="8181" width="10.5703125" style="70" customWidth="1"/>
    <col min="8182" max="8182" width="3.5703125" style="70" customWidth="1"/>
    <col min="8183" max="8183" width="12.5703125" style="70" bestFit="1" customWidth="1"/>
    <col min="8184" max="8431" width="11.42578125" style="70"/>
    <col min="8432" max="8432" width="27.85546875" style="70" customWidth="1"/>
    <col min="8433" max="8433" width="54.140625" style="70" customWidth="1"/>
    <col min="8434" max="8434" width="16.28515625" style="70" bestFit="1" customWidth="1"/>
    <col min="8435" max="8435" width="3.5703125" style="70" customWidth="1"/>
    <col min="8436" max="8436" width="15.140625" style="70" bestFit="1" customWidth="1"/>
    <col min="8437" max="8437" width="10.5703125" style="70" customWidth="1"/>
    <col min="8438" max="8438" width="3.5703125" style="70" customWidth="1"/>
    <col min="8439" max="8439" width="12.5703125" style="70" bestFit="1" customWidth="1"/>
    <col min="8440" max="8687" width="11.42578125" style="70"/>
    <col min="8688" max="8688" width="27.85546875" style="70" customWidth="1"/>
    <col min="8689" max="8689" width="54.140625" style="70" customWidth="1"/>
    <col min="8690" max="8690" width="16.28515625" style="70" bestFit="1" customWidth="1"/>
    <col min="8691" max="8691" width="3.5703125" style="70" customWidth="1"/>
    <col min="8692" max="8692" width="15.140625" style="70" bestFit="1" customWidth="1"/>
    <col min="8693" max="8693" width="10.5703125" style="70" customWidth="1"/>
    <col min="8694" max="8694" width="3.5703125" style="70" customWidth="1"/>
    <col min="8695" max="8695" width="12.5703125" style="70" bestFit="1" customWidth="1"/>
    <col min="8696" max="8943" width="11.42578125" style="70"/>
    <col min="8944" max="8944" width="27.85546875" style="70" customWidth="1"/>
    <col min="8945" max="8945" width="54.140625" style="70" customWidth="1"/>
    <col min="8946" max="8946" width="16.28515625" style="70" bestFit="1" customWidth="1"/>
    <col min="8947" max="8947" width="3.5703125" style="70" customWidth="1"/>
    <col min="8948" max="8948" width="15.140625" style="70" bestFit="1" customWidth="1"/>
    <col min="8949" max="8949" width="10.5703125" style="70" customWidth="1"/>
    <col min="8950" max="8950" width="3.5703125" style="70" customWidth="1"/>
    <col min="8951" max="8951" width="12.5703125" style="70" bestFit="1" customWidth="1"/>
    <col min="8952" max="9199" width="11.42578125" style="70"/>
    <col min="9200" max="9200" width="27.85546875" style="70" customWidth="1"/>
    <col min="9201" max="9201" width="54.140625" style="70" customWidth="1"/>
    <col min="9202" max="9202" width="16.28515625" style="70" bestFit="1" customWidth="1"/>
    <col min="9203" max="9203" width="3.5703125" style="70" customWidth="1"/>
    <col min="9204" max="9204" width="15.140625" style="70" bestFit="1" customWidth="1"/>
    <col min="9205" max="9205" width="10.5703125" style="70" customWidth="1"/>
    <col min="9206" max="9206" width="3.5703125" style="70" customWidth="1"/>
    <col min="9207" max="9207" width="12.5703125" style="70" bestFit="1" customWidth="1"/>
    <col min="9208" max="9455" width="11.42578125" style="70"/>
    <col min="9456" max="9456" width="27.85546875" style="70" customWidth="1"/>
    <col min="9457" max="9457" width="54.140625" style="70" customWidth="1"/>
    <col min="9458" max="9458" width="16.28515625" style="70" bestFit="1" customWidth="1"/>
    <col min="9459" max="9459" width="3.5703125" style="70" customWidth="1"/>
    <col min="9460" max="9460" width="15.140625" style="70" bestFit="1" customWidth="1"/>
    <col min="9461" max="9461" width="10.5703125" style="70" customWidth="1"/>
    <col min="9462" max="9462" width="3.5703125" style="70" customWidth="1"/>
    <col min="9463" max="9463" width="12.5703125" style="70" bestFit="1" customWidth="1"/>
    <col min="9464" max="9711" width="11.42578125" style="70"/>
    <col min="9712" max="9712" width="27.85546875" style="70" customWidth="1"/>
    <col min="9713" max="9713" width="54.140625" style="70" customWidth="1"/>
    <col min="9714" max="9714" width="16.28515625" style="70" bestFit="1" customWidth="1"/>
    <col min="9715" max="9715" width="3.5703125" style="70" customWidth="1"/>
    <col min="9716" max="9716" width="15.140625" style="70" bestFit="1" customWidth="1"/>
    <col min="9717" max="9717" width="10.5703125" style="70" customWidth="1"/>
    <col min="9718" max="9718" width="3.5703125" style="70" customWidth="1"/>
    <col min="9719" max="9719" width="12.5703125" style="70" bestFit="1" customWidth="1"/>
    <col min="9720" max="9967" width="11.42578125" style="70"/>
    <col min="9968" max="9968" width="27.85546875" style="70" customWidth="1"/>
    <col min="9969" max="9969" width="54.140625" style="70" customWidth="1"/>
    <col min="9970" max="9970" width="16.28515625" style="70" bestFit="1" customWidth="1"/>
    <col min="9971" max="9971" width="3.5703125" style="70" customWidth="1"/>
    <col min="9972" max="9972" width="15.140625" style="70" bestFit="1" customWidth="1"/>
    <col min="9973" max="9973" width="10.5703125" style="70" customWidth="1"/>
    <col min="9974" max="9974" width="3.5703125" style="70" customWidth="1"/>
    <col min="9975" max="9975" width="12.5703125" style="70" bestFit="1" customWidth="1"/>
    <col min="9976" max="10223" width="11.42578125" style="70"/>
    <col min="10224" max="10224" width="27.85546875" style="70" customWidth="1"/>
    <col min="10225" max="10225" width="54.140625" style="70" customWidth="1"/>
    <col min="10226" max="10226" width="16.28515625" style="70" bestFit="1" customWidth="1"/>
    <col min="10227" max="10227" width="3.5703125" style="70" customWidth="1"/>
    <col min="10228" max="10228" width="15.140625" style="70" bestFit="1" customWidth="1"/>
    <col min="10229" max="10229" width="10.5703125" style="70" customWidth="1"/>
    <col min="10230" max="10230" width="3.5703125" style="70" customWidth="1"/>
    <col min="10231" max="10231" width="12.5703125" style="70" bestFit="1" customWidth="1"/>
    <col min="10232" max="10479" width="11.42578125" style="70"/>
    <col min="10480" max="10480" width="27.85546875" style="70" customWidth="1"/>
    <col min="10481" max="10481" width="54.140625" style="70" customWidth="1"/>
    <col min="10482" max="10482" width="16.28515625" style="70" bestFit="1" customWidth="1"/>
    <col min="10483" max="10483" width="3.5703125" style="70" customWidth="1"/>
    <col min="10484" max="10484" width="15.140625" style="70" bestFit="1" customWidth="1"/>
    <col min="10485" max="10485" width="10.5703125" style="70" customWidth="1"/>
    <col min="10486" max="10486" width="3.5703125" style="70" customWidth="1"/>
    <col min="10487" max="10487" width="12.5703125" style="70" bestFit="1" customWidth="1"/>
    <col min="10488" max="10735" width="11.42578125" style="70"/>
    <col min="10736" max="10736" width="27.85546875" style="70" customWidth="1"/>
    <col min="10737" max="10737" width="54.140625" style="70" customWidth="1"/>
    <col min="10738" max="10738" width="16.28515625" style="70" bestFit="1" customWidth="1"/>
    <col min="10739" max="10739" width="3.5703125" style="70" customWidth="1"/>
    <col min="10740" max="10740" width="15.140625" style="70" bestFit="1" customWidth="1"/>
    <col min="10741" max="10741" width="10.5703125" style="70" customWidth="1"/>
    <col min="10742" max="10742" width="3.5703125" style="70" customWidth="1"/>
    <col min="10743" max="10743" width="12.5703125" style="70" bestFit="1" customWidth="1"/>
    <col min="10744" max="10991" width="11.42578125" style="70"/>
    <col min="10992" max="10992" width="27.85546875" style="70" customWidth="1"/>
    <col min="10993" max="10993" width="54.140625" style="70" customWidth="1"/>
    <col min="10994" max="10994" width="16.28515625" style="70" bestFit="1" customWidth="1"/>
    <col min="10995" max="10995" width="3.5703125" style="70" customWidth="1"/>
    <col min="10996" max="10996" width="15.140625" style="70" bestFit="1" customWidth="1"/>
    <col min="10997" max="10997" width="10.5703125" style="70" customWidth="1"/>
    <col min="10998" max="10998" width="3.5703125" style="70" customWidth="1"/>
    <col min="10999" max="10999" width="12.5703125" style="70" bestFit="1" customWidth="1"/>
    <col min="11000" max="11247" width="11.42578125" style="70"/>
    <col min="11248" max="11248" width="27.85546875" style="70" customWidth="1"/>
    <col min="11249" max="11249" width="54.140625" style="70" customWidth="1"/>
    <col min="11250" max="11250" width="16.28515625" style="70" bestFit="1" customWidth="1"/>
    <col min="11251" max="11251" width="3.5703125" style="70" customWidth="1"/>
    <col min="11252" max="11252" width="15.140625" style="70" bestFit="1" customWidth="1"/>
    <col min="11253" max="11253" width="10.5703125" style="70" customWidth="1"/>
    <col min="11254" max="11254" width="3.5703125" style="70" customWidth="1"/>
    <col min="11255" max="11255" width="12.5703125" style="70" bestFit="1" customWidth="1"/>
    <col min="11256" max="11503" width="11.42578125" style="70"/>
    <col min="11504" max="11504" width="27.85546875" style="70" customWidth="1"/>
    <col min="11505" max="11505" width="54.140625" style="70" customWidth="1"/>
    <col min="11506" max="11506" width="16.28515625" style="70" bestFit="1" customWidth="1"/>
    <col min="11507" max="11507" width="3.5703125" style="70" customWidth="1"/>
    <col min="11508" max="11508" width="15.140625" style="70" bestFit="1" customWidth="1"/>
    <col min="11509" max="11509" width="10.5703125" style="70" customWidth="1"/>
    <col min="11510" max="11510" width="3.5703125" style="70" customWidth="1"/>
    <col min="11511" max="11511" width="12.5703125" style="70" bestFit="1" customWidth="1"/>
    <col min="11512" max="11759" width="11.42578125" style="70"/>
    <col min="11760" max="11760" width="27.85546875" style="70" customWidth="1"/>
    <col min="11761" max="11761" width="54.140625" style="70" customWidth="1"/>
    <col min="11762" max="11762" width="16.28515625" style="70" bestFit="1" customWidth="1"/>
    <col min="11763" max="11763" width="3.5703125" style="70" customWidth="1"/>
    <col min="11764" max="11764" width="15.140625" style="70" bestFit="1" customWidth="1"/>
    <col min="11765" max="11765" width="10.5703125" style="70" customWidth="1"/>
    <col min="11766" max="11766" width="3.5703125" style="70" customWidth="1"/>
    <col min="11767" max="11767" width="12.5703125" style="70" bestFit="1" customWidth="1"/>
    <col min="11768" max="12015" width="11.42578125" style="70"/>
    <col min="12016" max="12016" width="27.85546875" style="70" customWidth="1"/>
    <col min="12017" max="12017" width="54.140625" style="70" customWidth="1"/>
    <col min="12018" max="12018" width="16.28515625" style="70" bestFit="1" customWidth="1"/>
    <col min="12019" max="12019" width="3.5703125" style="70" customWidth="1"/>
    <col min="12020" max="12020" width="15.140625" style="70" bestFit="1" customWidth="1"/>
    <col min="12021" max="12021" width="10.5703125" style="70" customWidth="1"/>
    <col min="12022" max="12022" width="3.5703125" style="70" customWidth="1"/>
    <col min="12023" max="12023" width="12.5703125" style="70" bestFit="1" customWidth="1"/>
    <col min="12024" max="12271" width="11.42578125" style="70"/>
    <col min="12272" max="12272" width="27.85546875" style="70" customWidth="1"/>
    <col min="12273" max="12273" width="54.140625" style="70" customWidth="1"/>
    <col min="12274" max="12274" width="16.28515625" style="70" bestFit="1" customWidth="1"/>
    <col min="12275" max="12275" width="3.5703125" style="70" customWidth="1"/>
    <col min="12276" max="12276" width="15.140625" style="70" bestFit="1" customWidth="1"/>
    <col min="12277" max="12277" width="10.5703125" style="70" customWidth="1"/>
    <col min="12278" max="12278" width="3.5703125" style="70" customWidth="1"/>
    <col min="12279" max="12279" width="12.5703125" style="70" bestFit="1" customWidth="1"/>
    <col min="12280" max="12527" width="11.42578125" style="70"/>
    <col min="12528" max="12528" width="27.85546875" style="70" customWidth="1"/>
    <col min="12529" max="12529" width="54.140625" style="70" customWidth="1"/>
    <col min="12530" max="12530" width="16.28515625" style="70" bestFit="1" customWidth="1"/>
    <col min="12531" max="12531" width="3.5703125" style="70" customWidth="1"/>
    <col min="12532" max="12532" width="15.140625" style="70" bestFit="1" customWidth="1"/>
    <col min="12533" max="12533" width="10.5703125" style="70" customWidth="1"/>
    <col min="12534" max="12534" width="3.5703125" style="70" customWidth="1"/>
    <col min="12535" max="12535" width="12.5703125" style="70" bestFit="1" customWidth="1"/>
    <col min="12536" max="12783" width="11.42578125" style="70"/>
    <col min="12784" max="12784" width="27.85546875" style="70" customWidth="1"/>
    <col min="12785" max="12785" width="54.140625" style="70" customWidth="1"/>
    <col min="12786" max="12786" width="16.28515625" style="70" bestFit="1" customWidth="1"/>
    <col min="12787" max="12787" width="3.5703125" style="70" customWidth="1"/>
    <col min="12788" max="12788" width="15.140625" style="70" bestFit="1" customWidth="1"/>
    <col min="12789" max="12789" width="10.5703125" style="70" customWidth="1"/>
    <col min="12790" max="12790" width="3.5703125" style="70" customWidth="1"/>
    <col min="12791" max="12791" width="12.5703125" style="70" bestFit="1" customWidth="1"/>
    <col min="12792" max="13039" width="11.42578125" style="70"/>
    <col min="13040" max="13040" width="27.85546875" style="70" customWidth="1"/>
    <col min="13041" max="13041" width="54.140625" style="70" customWidth="1"/>
    <col min="13042" max="13042" width="16.28515625" style="70" bestFit="1" customWidth="1"/>
    <col min="13043" max="13043" width="3.5703125" style="70" customWidth="1"/>
    <col min="13044" max="13044" width="15.140625" style="70" bestFit="1" customWidth="1"/>
    <col min="13045" max="13045" width="10.5703125" style="70" customWidth="1"/>
    <col min="13046" max="13046" width="3.5703125" style="70" customWidth="1"/>
    <col min="13047" max="13047" width="12.5703125" style="70" bestFit="1" customWidth="1"/>
    <col min="13048" max="13295" width="11.42578125" style="70"/>
    <col min="13296" max="13296" width="27.85546875" style="70" customWidth="1"/>
    <col min="13297" max="13297" width="54.140625" style="70" customWidth="1"/>
    <col min="13298" max="13298" width="16.28515625" style="70" bestFit="1" customWidth="1"/>
    <col min="13299" max="13299" width="3.5703125" style="70" customWidth="1"/>
    <col min="13300" max="13300" width="15.140625" style="70" bestFit="1" customWidth="1"/>
    <col min="13301" max="13301" width="10.5703125" style="70" customWidth="1"/>
    <col min="13302" max="13302" width="3.5703125" style="70" customWidth="1"/>
    <col min="13303" max="13303" width="12.5703125" style="70" bestFit="1" customWidth="1"/>
    <col min="13304" max="13551" width="11.42578125" style="70"/>
    <col min="13552" max="13552" width="27.85546875" style="70" customWidth="1"/>
    <col min="13553" max="13553" width="54.140625" style="70" customWidth="1"/>
    <col min="13554" max="13554" width="16.28515625" style="70" bestFit="1" customWidth="1"/>
    <col min="13555" max="13555" width="3.5703125" style="70" customWidth="1"/>
    <col min="13556" max="13556" width="15.140625" style="70" bestFit="1" customWidth="1"/>
    <col min="13557" max="13557" width="10.5703125" style="70" customWidth="1"/>
    <col min="13558" max="13558" width="3.5703125" style="70" customWidth="1"/>
    <col min="13559" max="13559" width="12.5703125" style="70" bestFit="1" customWidth="1"/>
    <col min="13560" max="13807" width="11.42578125" style="70"/>
    <col min="13808" max="13808" width="27.85546875" style="70" customWidth="1"/>
    <col min="13809" max="13809" width="54.140625" style="70" customWidth="1"/>
    <col min="13810" max="13810" width="16.28515625" style="70" bestFit="1" customWidth="1"/>
    <col min="13811" max="13811" width="3.5703125" style="70" customWidth="1"/>
    <col min="13812" max="13812" width="15.140625" style="70" bestFit="1" customWidth="1"/>
    <col min="13813" max="13813" width="10.5703125" style="70" customWidth="1"/>
    <col min="13814" max="13814" width="3.5703125" style="70" customWidth="1"/>
    <col min="13815" max="13815" width="12.5703125" style="70" bestFit="1" customWidth="1"/>
    <col min="13816" max="14063" width="11.42578125" style="70"/>
    <col min="14064" max="14064" width="27.85546875" style="70" customWidth="1"/>
    <col min="14065" max="14065" width="54.140625" style="70" customWidth="1"/>
    <col min="14066" max="14066" width="16.28515625" style="70" bestFit="1" customWidth="1"/>
    <col min="14067" max="14067" width="3.5703125" style="70" customWidth="1"/>
    <col min="14068" max="14068" width="15.140625" style="70" bestFit="1" customWidth="1"/>
    <col min="14069" max="14069" width="10.5703125" style="70" customWidth="1"/>
    <col min="14070" max="14070" width="3.5703125" style="70" customWidth="1"/>
    <col min="14071" max="14071" width="12.5703125" style="70" bestFit="1" customWidth="1"/>
    <col min="14072" max="14319" width="11.42578125" style="70"/>
    <col min="14320" max="14320" width="27.85546875" style="70" customWidth="1"/>
    <col min="14321" max="14321" width="54.140625" style="70" customWidth="1"/>
    <col min="14322" max="14322" width="16.28515625" style="70" bestFit="1" customWidth="1"/>
    <col min="14323" max="14323" width="3.5703125" style="70" customWidth="1"/>
    <col min="14324" max="14324" width="15.140625" style="70" bestFit="1" customWidth="1"/>
    <col min="14325" max="14325" width="10.5703125" style="70" customWidth="1"/>
    <col min="14326" max="14326" width="3.5703125" style="70" customWidth="1"/>
    <col min="14327" max="14327" width="12.5703125" style="70" bestFit="1" customWidth="1"/>
    <col min="14328" max="14575" width="11.42578125" style="70"/>
    <col min="14576" max="14576" width="27.85546875" style="70" customWidth="1"/>
    <col min="14577" max="14577" width="54.140625" style="70" customWidth="1"/>
    <col min="14578" max="14578" width="16.28515625" style="70" bestFit="1" customWidth="1"/>
    <col min="14579" max="14579" width="3.5703125" style="70" customWidth="1"/>
    <col min="14580" max="14580" width="15.140625" style="70" bestFit="1" customWidth="1"/>
    <col min="14581" max="14581" width="10.5703125" style="70" customWidth="1"/>
    <col min="14582" max="14582" width="3.5703125" style="70" customWidth="1"/>
    <col min="14583" max="14583" width="12.5703125" style="70" bestFit="1" customWidth="1"/>
    <col min="14584" max="14831" width="11.42578125" style="70"/>
    <col min="14832" max="14832" width="27.85546875" style="70" customWidth="1"/>
    <col min="14833" max="14833" width="54.140625" style="70" customWidth="1"/>
    <col min="14834" max="14834" width="16.28515625" style="70" bestFit="1" customWidth="1"/>
    <col min="14835" max="14835" width="3.5703125" style="70" customWidth="1"/>
    <col min="14836" max="14836" width="15.140625" style="70" bestFit="1" customWidth="1"/>
    <col min="14837" max="14837" width="10.5703125" style="70" customWidth="1"/>
    <col min="14838" max="14838" width="3.5703125" style="70" customWidth="1"/>
    <col min="14839" max="14839" width="12.5703125" style="70" bestFit="1" customWidth="1"/>
    <col min="14840" max="15087" width="11.42578125" style="70"/>
    <col min="15088" max="15088" width="27.85546875" style="70" customWidth="1"/>
    <col min="15089" max="15089" width="54.140625" style="70" customWidth="1"/>
    <col min="15090" max="15090" width="16.28515625" style="70" bestFit="1" customWidth="1"/>
    <col min="15091" max="15091" width="3.5703125" style="70" customWidth="1"/>
    <col min="15092" max="15092" width="15.140625" style="70" bestFit="1" customWidth="1"/>
    <col min="15093" max="15093" width="10.5703125" style="70" customWidth="1"/>
    <col min="15094" max="15094" width="3.5703125" style="70" customWidth="1"/>
    <col min="15095" max="15095" width="12.5703125" style="70" bestFit="1" customWidth="1"/>
    <col min="15096" max="15343" width="11.42578125" style="70"/>
    <col min="15344" max="15344" width="27.85546875" style="70" customWidth="1"/>
    <col min="15345" max="15345" width="54.140625" style="70" customWidth="1"/>
    <col min="15346" max="15346" width="16.28515625" style="70" bestFit="1" customWidth="1"/>
    <col min="15347" max="15347" width="3.5703125" style="70" customWidth="1"/>
    <col min="15348" max="15348" width="15.140625" style="70" bestFit="1" customWidth="1"/>
    <col min="15349" max="15349" width="10.5703125" style="70" customWidth="1"/>
    <col min="15350" max="15350" width="3.5703125" style="70" customWidth="1"/>
    <col min="15351" max="15351" width="12.5703125" style="70" bestFit="1" customWidth="1"/>
    <col min="15352" max="15599" width="11.42578125" style="70"/>
    <col min="15600" max="15600" width="27.85546875" style="70" customWidth="1"/>
    <col min="15601" max="15601" width="54.140625" style="70" customWidth="1"/>
    <col min="15602" max="15602" width="16.28515625" style="70" bestFit="1" customWidth="1"/>
    <col min="15603" max="15603" width="3.5703125" style="70" customWidth="1"/>
    <col min="15604" max="15604" width="15.140625" style="70" bestFit="1" customWidth="1"/>
    <col min="15605" max="15605" width="10.5703125" style="70" customWidth="1"/>
    <col min="15606" max="15606" width="3.5703125" style="70" customWidth="1"/>
    <col min="15607" max="15607" width="12.5703125" style="70" bestFit="1" customWidth="1"/>
    <col min="15608" max="15855" width="11.42578125" style="70"/>
    <col min="15856" max="15856" width="27.85546875" style="70" customWidth="1"/>
    <col min="15857" max="15857" width="54.140625" style="70" customWidth="1"/>
    <col min="15858" max="15858" width="16.28515625" style="70" bestFit="1" customWidth="1"/>
    <col min="15859" max="15859" width="3.5703125" style="70" customWidth="1"/>
    <col min="15860" max="15860" width="15.140625" style="70" bestFit="1" customWidth="1"/>
    <col min="15861" max="15861" width="10.5703125" style="70" customWidth="1"/>
    <col min="15862" max="15862" width="3.5703125" style="70" customWidth="1"/>
    <col min="15863" max="15863" width="12.5703125" style="70" bestFit="1" customWidth="1"/>
    <col min="15864" max="16111" width="11.42578125" style="70"/>
    <col min="16112" max="16112" width="27.85546875" style="70" customWidth="1"/>
    <col min="16113" max="16113" width="54.140625" style="70" customWidth="1"/>
    <col min="16114" max="16114" width="16.28515625" style="70" bestFit="1" customWidth="1"/>
    <col min="16115" max="16115" width="3.5703125" style="70" customWidth="1"/>
    <col min="16116" max="16116" width="15.140625" style="70" bestFit="1" customWidth="1"/>
    <col min="16117" max="16117" width="10.5703125" style="70" customWidth="1"/>
    <col min="16118" max="16118" width="3.5703125" style="70" customWidth="1"/>
    <col min="16119" max="16119" width="12.5703125" style="70" bestFit="1" customWidth="1"/>
    <col min="16120" max="16384" width="11.42578125" style="70"/>
  </cols>
  <sheetData>
    <row r="1" spans="1:14" customFormat="1" x14ac:dyDescent="0.25">
      <c r="C1" s="6" t="s">
        <v>2</v>
      </c>
      <c r="D1" s="6"/>
      <c r="E1" s="70"/>
      <c r="F1" s="1"/>
      <c r="G1" s="1"/>
      <c r="H1" s="70"/>
      <c r="I1" s="70"/>
      <c r="J1" s="70"/>
      <c r="K1" s="70"/>
    </row>
    <row r="2" spans="1:14" customFormat="1" x14ac:dyDescent="0.25">
      <c r="C2" s="6" t="s">
        <v>50</v>
      </c>
      <c r="D2" s="6"/>
      <c r="E2" s="70"/>
      <c r="H2" s="70"/>
      <c r="I2" s="70"/>
      <c r="J2" s="70"/>
      <c r="K2" s="70"/>
    </row>
    <row r="3" spans="1:14" s="4" customFormat="1" ht="12.75" x14ac:dyDescent="0.2">
      <c r="C3" s="6" t="s">
        <v>102</v>
      </c>
      <c r="D3" s="12"/>
    </row>
    <row r="4" spans="1:14" customFormat="1" x14ac:dyDescent="0.25">
      <c r="C4" s="6" t="s">
        <v>51</v>
      </c>
      <c r="D4" s="6"/>
      <c r="E4" s="70"/>
      <c r="F4" s="2" t="s">
        <v>55</v>
      </c>
      <c r="G4" s="3" t="s">
        <v>0</v>
      </c>
      <c r="H4" s="70"/>
      <c r="I4" s="70"/>
      <c r="J4" s="70"/>
      <c r="K4" s="70"/>
    </row>
    <row r="5" spans="1:14" customFormat="1" x14ac:dyDescent="0.25">
      <c r="A5" s="70"/>
      <c r="B5" s="7"/>
      <c r="C5" s="6" t="s">
        <v>65</v>
      </c>
      <c r="D5" s="6"/>
      <c r="E5" s="70"/>
      <c r="F5" s="2" t="s">
        <v>1</v>
      </c>
      <c r="G5" s="3">
        <v>46112</v>
      </c>
      <c r="H5" s="70"/>
      <c r="I5" s="70"/>
      <c r="J5" s="70"/>
      <c r="K5" s="70"/>
    </row>
    <row r="6" spans="1:14" customFormat="1" x14ac:dyDescent="0.25">
      <c r="A6" s="70"/>
      <c r="B6" s="7"/>
      <c r="C6" s="6"/>
      <c r="D6" s="6"/>
      <c r="E6" s="70"/>
      <c r="F6" s="7"/>
      <c r="G6" s="11"/>
      <c r="H6" s="11"/>
      <c r="I6" s="70"/>
      <c r="J6" s="70"/>
      <c r="K6" s="70"/>
    </row>
    <row r="7" spans="1:14" ht="21" customHeight="1" x14ac:dyDescent="0.25">
      <c r="A7" s="177" t="s">
        <v>81</v>
      </c>
      <c r="B7" s="174" t="s">
        <v>77</v>
      </c>
      <c r="C7" s="175"/>
      <c r="D7" s="6"/>
      <c r="E7" s="176" t="s">
        <v>85</v>
      </c>
      <c r="F7" s="176"/>
      <c r="G7" s="176"/>
      <c r="H7" s="176"/>
      <c r="I7" s="176"/>
      <c r="J7" s="176"/>
    </row>
    <row r="8" spans="1:14" s="71" customFormat="1" ht="45" x14ac:dyDescent="0.2">
      <c r="A8" s="178"/>
      <c r="B8" s="100" t="s">
        <v>71</v>
      </c>
      <c r="C8" s="101" t="s">
        <v>73</v>
      </c>
      <c r="D8" s="6"/>
      <c r="E8" s="100" t="s">
        <v>71</v>
      </c>
      <c r="F8" s="100" t="s">
        <v>72</v>
      </c>
      <c r="G8" s="100" t="s">
        <v>76</v>
      </c>
      <c r="H8" s="100" t="s">
        <v>62</v>
      </c>
      <c r="I8" s="100" t="s">
        <v>74</v>
      </c>
      <c r="J8" s="101" t="s">
        <v>75</v>
      </c>
    </row>
    <row r="9" spans="1:14" x14ac:dyDescent="0.25">
      <c r="A9" s="102" t="s">
        <v>88</v>
      </c>
      <c r="B9" s="103">
        <v>505</v>
      </c>
      <c r="C9" s="104">
        <v>366004126709.30005</v>
      </c>
      <c r="D9" s="6"/>
      <c r="E9" s="108">
        <v>497</v>
      </c>
      <c r="F9" s="108">
        <v>483</v>
      </c>
      <c r="G9" s="110">
        <v>246115595064.30002</v>
      </c>
      <c r="H9" s="110">
        <v>243372529719</v>
      </c>
      <c r="I9" s="111">
        <f>+F9/E9</f>
        <v>0.971830985915493</v>
      </c>
      <c r="J9" s="112">
        <f>+H9/G9</f>
        <v>0.98885456508928915</v>
      </c>
      <c r="L9" s="125"/>
      <c r="M9"/>
      <c r="N9" s="179"/>
    </row>
    <row r="10" spans="1:14" x14ac:dyDescent="0.25">
      <c r="A10" s="102" t="s">
        <v>90</v>
      </c>
      <c r="B10" s="105">
        <v>160</v>
      </c>
      <c r="C10" s="106">
        <v>153461487601</v>
      </c>
      <c r="D10" s="6"/>
      <c r="E10" s="108">
        <v>150</v>
      </c>
      <c r="F10" s="108">
        <v>143</v>
      </c>
      <c r="G10" s="115">
        <v>99298841565</v>
      </c>
      <c r="H10" s="115">
        <v>79473783794</v>
      </c>
      <c r="I10" s="111">
        <f t="shared" ref="I10:I24" si="0">+F10/E10</f>
        <v>0.95333333333333337</v>
      </c>
      <c r="J10" s="116">
        <f t="shared" ref="J10:J24" si="1">+H10/G10</f>
        <v>0.80034955636393079</v>
      </c>
      <c r="L10" s="125"/>
      <c r="M10"/>
      <c r="N10" s="179"/>
    </row>
    <row r="11" spans="1:14" x14ac:dyDescent="0.25">
      <c r="A11" s="102" t="s">
        <v>89</v>
      </c>
      <c r="B11" s="105">
        <v>215</v>
      </c>
      <c r="C11" s="106">
        <v>53998608542.970001</v>
      </c>
      <c r="D11" s="6"/>
      <c r="E11" s="108">
        <v>195</v>
      </c>
      <c r="F11" s="108">
        <v>192</v>
      </c>
      <c r="G11" s="115">
        <v>39698117233.520004</v>
      </c>
      <c r="H11" s="115">
        <v>44059409133.290001</v>
      </c>
      <c r="I11" s="111">
        <f t="shared" si="0"/>
        <v>0.98461538461538467</v>
      </c>
      <c r="J11" s="116">
        <f t="shared" si="1"/>
        <v>1.1098614292994087</v>
      </c>
      <c r="L11" s="125"/>
      <c r="M11"/>
      <c r="N11" s="179"/>
    </row>
    <row r="12" spans="1:14" x14ac:dyDescent="0.25">
      <c r="A12" s="124" t="s">
        <v>100</v>
      </c>
      <c r="B12" s="105">
        <v>220</v>
      </c>
      <c r="C12" s="106">
        <v>46108286274</v>
      </c>
      <c r="D12" s="72"/>
      <c r="E12" s="108">
        <v>217</v>
      </c>
      <c r="F12" s="108">
        <v>209</v>
      </c>
      <c r="G12" s="115">
        <v>45576636274</v>
      </c>
      <c r="H12" s="115">
        <v>19871777953</v>
      </c>
      <c r="I12" s="111">
        <f t="shared" si="0"/>
        <v>0.96313364055299544</v>
      </c>
      <c r="J12" s="116">
        <f t="shared" si="1"/>
        <v>0.43600799834226045</v>
      </c>
      <c r="L12" s="125"/>
      <c r="M12"/>
      <c r="N12" s="179"/>
    </row>
    <row r="13" spans="1:14" x14ac:dyDescent="0.25">
      <c r="A13" s="102" t="s">
        <v>103</v>
      </c>
      <c r="B13" s="105">
        <v>170</v>
      </c>
      <c r="C13" s="106">
        <v>35316589785</v>
      </c>
      <c r="D13" s="72"/>
      <c r="E13" s="108">
        <v>159</v>
      </c>
      <c r="F13" s="108">
        <v>159</v>
      </c>
      <c r="G13" s="115">
        <v>14513620000</v>
      </c>
      <c r="H13" s="115">
        <v>13881500000</v>
      </c>
      <c r="I13" s="111">
        <f t="shared" si="0"/>
        <v>1</v>
      </c>
      <c r="J13" s="116">
        <f t="shared" si="1"/>
        <v>0.95644642756252407</v>
      </c>
      <c r="L13" s="125"/>
      <c r="M13"/>
      <c r="N13" s="179"/>
    </row>
    <row r="14" spans="1:14" x14ac:dyDescent="0.25">
      <c r="A14" s="102" t="s">
        <v>95</v>
      </c>
      <c r="B14" s="105">
        <v>108</v>
      </c>
      <c r="C14" s="106">
        <v>34997916540.599998</v>
      </c>
      <c r="D14" s="72"/>
      <c r="E14" s="108">
        <v>102</v>
      </c>
      <c r="F14" s="108">
        <v>98</v>
      </c>
      <c r="G14" s="115">
        <v>27956037949.599998</v>
      </c>
      <c r="H14" s="115">
        <v>24870120000</v>
      </c>
      <c r="I14" s="111">
        <f t="shared" si="0"/>
        <v>0.96078431372549022</v>
      </c>
      <c r="J14" s="116">
        <f t="shared" si="1"/>
        <v>0.88961533264608572</v>
      </c>
      <c r="L14" s="125"/>
      <c r="M14"/>
      <c r="N14" s="179"/>
    </row>
    <row r="15" spans="1:14" x14ac:dyDescent="0.25">
      <c r="A15" s="102" t="s">
        <v>97</v>
      </c>
      <c r="B15" s="105">
        <v>137</v>
      </c>
      <c r="C15" s="106">
        <v>26754801632</v>
      </c>
      <c r="D15" s="72"/>
      <c r="E15" s="108">
        <v>124</v>
      </c>
      <c r="F15" s="108">
        <v>123</v>
      </c>
      <c r="G15" s="115">
        <v>14167126828</v>
      </c>
      <c r="H15" s="115">
        <v>12252503333</v>
      </c>
      <c r="I15" s="111">
        <f t="shared" si="0"/>
        <v>0.99193548387096775</v>
      </c>
      <c r="J15" s="116">
        <f t="shared" si="1"/>
        <v>0.86485449602837428</v>
      </c>
      <c r="L15" s="125"/>
      <c r="M15"/>
      <c r="N15" s="179"/>
    </row>
    <row r="16" spans="1:14" x14ac:dyDescent="0.25">
      <c r="A16" s="102" t="s">
        <v>92</v>
      </c>
      <c r="B16" s="105">
        <v>97</v>
      </c>
      <c r="C16" s="106">
        <v>11822542719.67</v>
      </c>
      <c r="D16" s="72"/>
      <c r="E16" s="108">
        <v>77</v>
      </c>
      <c r="F16" s="108">
        <v>26</v>
      </c>
      <c r="G16" s="115">
        <v>9703662490.6700001</v>
      </c>
      <c r="H16" s="115">
        <v>2823641649.1800003</v>
      </c>
      <c r="I16" s="111">
        <f t="shared" si="0"/>
        <v>0.33766233766233766</v>
      </c>
      <c r="J16" s="116">
        <f t="shared" si="1"/>
        <v>0.2909872073451556</v>
      </c>
      <c r="L16" s="125"/>
      <c r="M16"/>
      <c r="N16" s="179"/>
    </row>
    <row r="17" spans="1:14" x14ac:dyDescent="0.25">
      <c r="A17" s="124" t="s">
        <v>101</v>
      </c>
      <c r="B17" s="105">
        <v>91</v>
      </c>
      <c r="C17" s="106">
        <v>11070179980</v>
      </c>
      <c r="D17" s="72"/>
      <c r="E17" s="108">
        <v>86</v>
      </c>
      <c r="F17" s="108">
        <v>72</v>
      </c>
      <c r="G17" s="115">
        <v>5990179980</v>
      </c>
      <c r="H17" s="115">
        <v>4804366652</v>
      </c>
      <c r="I17" s="111">
        <f t="shared" si="0"/>
        <v>0.83720930232558144</v>
      </c>
      <c r="J17" s="116">
        <f t="shared" si="1"/>
        <v>0.80204045087807196</v>
      </c>
      <c r="L17" s="125"/>
      <c r="M17"/>
      <c r="N17" s="179"/>
    </row>
    <row r="18" spans="1:14" x14ac:dyDescent="0.25">
      <c r="A18" s="102" t="s">
        <v>99</v>
      </c>
      <c r="B18" s="105">
        <v>98</v>
      </c>
      <c r="C18" s="106">
        <v>8629280000</v>
      </c>
      <c r="D18" s="72"/>
      <c r="E18" s="108">
        <v>95</v>
      </c>
      <c r="F18" s="108">
        <v>95</v>
      </c>
      <c r="G18" s="115">
        <v>8468280000</v>
      </c>
      <c r="H18" s="115">
        <v>8329334667</v>
      </c>
      <c r="I18" s="111">
        <f t="shared" si="0"/>
        <v>1</v>
      </c>
      <c r="J18" s="116">
        <f t="shared" si="1"/>
        <v>0.98359226041179559</v>
      </c>
      <c r="L18" s="125"/>
      <c r="M18"/>
      <c r="N18" s="179"/>
    </row>
    <row r="19" spans="1:14" x14ac:dyDescent="0.25">
      <c r="A19" s="102" t="s">
        <v>98</v>
      </c>
      <c r="B19" s="105">
        <v>50</v>
      </c>
      <c r="C19" s="106">
        <v>5546747282</v>
      </c>
      <c r="D19" s="72"/>
      <c r="E19" s="108">
        <v>50</v>
      </c>
      <c r="F19" s="108">
        <v>49</v>
      </c>
      <c r="G19" s="115">
        <v>5546747282</v>
      </c>
      <c r="H19" s="115">
        <v>5545073946</v>
      </c>
      <c r="I19" s="111">
        <f t="shared" si="0"/>
        <v>0.98</v>
      </c>
      <c r="J19" s="116">
        <f t="shared" si="1"/>
        <v>0.99969832121152691</v>
      </c>
      <c r="L19" s="125"/>
      <c r="M19"/>
      <c r="N19" s="179"/>
    </row>
    <row r="20" spans="1:14" x14ac:dyDescent="0.25">
      <c r="A20" s="102" t="s">
        <v>93</v>
      </c>
      <c r="B20" s="105">
        <v>48</v>
      </c>
      <c r="C20" s="106">
        <v>3956819243</v>
      </c>
      <c r="D20" s="72"/>
      <c r="E20" s="108">
        <v>18</v>
      </c>
      <c r="F20" s="108">
        <v>16</v>
      </c>
      <c r="G20" s="115">
        <v>2266067934</v>
      </c>
      <c r="H20" s="115">
        <v>2099751267</v>
      </c>
      <c r="I20" s="111">
        <f t="shared" si="0"/>
        <v>0.88888888888888884</v>
      </c>
      <c r="J20" s="116">
        <f t="shared" si="1"/>
        <v>0.92660561296305777</v>
      </c>
      <c r="L20" s="125"/>
      <c r="M20"/>
      <c r="N20" s="179"/>
    </row>
    <row r="21" spans="1:14" x14ac:dyDescent="0.25">
      <c r="A21" s="102" t="s">
        <v>96</v>
      </c>
      <c r="B21" s="105">
        <v>49</v>
      </c>
      <c r="C21" s="106">
        <v>3572291590</v>
      </c>
      <c r="D21" s="72"/>
      <c r="E21" s="108">
        <v>49</v>
      </c>
      <c r="F21" s="108">
        <v>42</v>
      </c>
      <c r="G21" s="115">
        <v>3572291590</v>
      </c>
      <c r="H21" s="115">
        <v>3001723333</v>
      </c>
      <c r="I21" s="111">
        <f t="shared" si="0"/>
        <v>0.8571428571428571</v>
      </c>
      <c r="J21" s="116">
        <f t="shared" si="1"/>
        <v>0.84027948373609673</v>
      </c>
      <c r="L21" s="125"/>
      <c r="M21"/>
      <c r="N21" s="179"/>
    </row>
    <row r="22" spans="1:14" x14ac:dyDescent="0.25">
      <c r="A22" s="102" t="s">
        <v>94</v>
      </c>
      <c r="B22" s="105">
        <v>20</v>
      </c>
      <c r="C22" s="106">
        <v>1844268102</v>
      </c>
      <c r="D22" s="72"/>
      <c r="E22" s="108">
        <v>18</v>
      </c>
      <c r="F22" s="108">
        <v>18</v>
      </c>
      <c r="G22" s="115">
        <v>1035100000</v>
      </c>
      <c r="H22" s="115">
        <v>1032600000</v>
      </c>
      <c r="I22" s="111">
        <f t="shared" si="0"/>
        <v>1</v>
      </c>
      <c r="J22" s="116">
        <f t="shared" si="1"/>
        <v>0.99758477441793059</v>
      </c>
      <c r="L22" s="125"/>
      <c r="M22"/>
      <c r="N22" s="179"/>
    </row>
    <row r="23" spans="1:14" x14ac:dyDescent="0.25">
      <c r="A23" s="102" t="s">
        <v>91</v>
      </c>
      <c r="B23" s="105">
        <v>15</v>
      </c>
      <c r="C23" s="106">
        <v>1452940000</v>
      </c>
      <c r="D23" s="72"/>
      <c r="E23" s="108">
        <v>15</v>
      </c>
      <c r="F23" s="108">
        <v>15</v>
      </c>
      <c r="G23" s="115">
        <v>1452940000</v>
      </c>
      <c r="H23" s="115">
        <v>1442623333</v>
      </c>
      <c r="I23" s="111">
        <f t="shared" si="0"/>
        <v>1</v>
      </c>
      <c r="J23" s="116">
        <f t="shared" si="1"/>
        <v>0.99289945421008441</v>
      </c>
      <c r="L23" s="125"/>
      <c r="M23"/>
      <c r="N23" s="179"/>
    </row>
    <row r="24" spans="1:14" x14ac:dyDescent="0.25">
      <c r="A24" s="107" t="s">
        <v>63</v>
      </c>
      <c r="B24" s="117">
        <f>SUM(B9:B23)</f>
        <v>1983</v>
      </c>
      <c r="C24" s="118">
        <f>SUM(C9:C23)</f>
        <v>764536886001.54004</v>
      </c>
      <c r="D24" s="6"/>
      <c r="E24" s="119">
        <f>SUM(E9:E23)</f>
        <v>1852</v>
      </c>
      <c r="F24" s="119">
        <f>SUM(F9:F23)</f>
        <v>1740</v>
      </c>
      <c r="G24" s="121">
        <f>SUM(G9:G23)</f>
        <v>525361244191.09003</v>
      </c>
      <c r="H24" s="121">
        <f>SUM(H9:H23)</f>
        <v>466860738779.46997</v>
      </c>
      <c r="I24" s="122">
        <f t="shared" si="0"/>
        <v>0.93952483801295894</v>
      </c>
      <c r="J24" s="123">
        <f t="shared" si="1"/>
        <v>0.88864708606038401</v>
      </c>
    </row>
    <row r="25" spans="1:14" x14ac:dyDescent="0.25">
      <c r="C25" s="6"/>
      <c r="D25" s="6"/>
      <c r="F25" s="2"/>
      <c r="G25" s="3"/>
    </row>
    <row r="26" spans="1:14" x14ac:dyDescent="0.25">
      <c r="C26" s="6"/>
      <c r="D26" s="6"/>
      <c r="F26" s="2"/>
      <c r="G26" s="3"/>
      <c r="H26" s="127"/>
    </row>
    <row r="27" spans="1:14" x14ac:dyDescent="0.25">
      <c r="C27" s="6" t="s">
        <v>51</v>
      </c>
      <c r="D27" s="6"/>
      <c r="F27" s="2"/>
      <c r="G27" s="3"/>
    </row>
    <row r="28" spans="1:14" x14ac:dyDescent="0.25">
      <c r="C28" s="6" t="s">
        <v>78</v>
      </c>
      <c r="D28" s="6"/>
      <c r="F28" s="2" t="s">
        <v>1</v>
      </c>
      <c r="G28" s="3">
        <v>46203</v>
      </c>
    </row>
    <row r="30" spans="1:14" x14ac:dyDescent="0.25">
      <c r="A30" s="177" t="s">
        <v>81</v>
      </c>
      <c r="B30" s="174" t="s">
        <v>77</v>
      </c>
      <c r="C30" s="175"/>
      <c r="D30" s="6"/>
      <c r="E30" s="176" t="s">
        <v>84</v>
      </c>
      <c r="F30" s="176"/>
      <c r="G30" s="176"/>
      <c r="H30" s="176"/>
      <c r="I30" s="176"/>
      <c r="J30" s="176"/>
    </row>
    <row r="31" spans="1:14" ht="45" x14ac:dyDescent="0.25">
      <c r="A31" s="178"/>
      <c r="B31" s="94" t="s">
        <v>71</v>
      </c>
      <c r="C31" s="94" t="s">
        <v>73</v>
      </c>
      <c r="D31" s="6"/>
      <c r="E31" s="94" t="s">
        <v>71</v>
      </c>
      <c r="F31" s="94" t="s">
        <v>72</v>
      </c>
      <c r="G31" s="94" t="s">
        <v>76</v>
      </c>
      <c r="H31" s="94" t="s">
        <v>62</v>
      </c>
      <c r="I31" s="94" t="s">
        <v>74</v>
      </c>
      <c r="J31" s="94" t="s">
        <v>75</v>
      </c>
    </row>
    <row r="32" spans="1:14" x14ac:dyDescent="0.25">
      <c r="A32" s="102" t="s">
        <v>88</v>
      </c>
      <c r="B32" s="103">
        <v>505</v>
      </c>
      <c r="C32" s="104">
        <v>366004126709.30005</v>
      </c>
      <c r="D32" s="6"/>
      <c r="E32" s="108">
        <v>2</v>
      </c>
      <c r="F32" s="109"/>
      <c r="G32" s="110">
        <v>27034400</v>
      </c>
      <c r="H32" s="110"/>
      <c r="I32" s="111">
        <f>+F32/E32</f>
        <v>0</v>
      </c>
      <c r="J32" s="112">
        <f>+H32/G32</f>
        <v>0</v>
      </c>
      <c r="L32" s="125"/>
      <c r="M32"/>
      <c r="N32" s="126"/>
    </row>
    <row r="33" spans="1:14" x14ac:dyDescent="0.25">
      <c r="A33" s="102" t="s">
        <v>90</v>
      </c>
      <c r="B33" s="105">
        <v>160</v>
      </c>
      <c r="C33" s="106">
        <v>153461487601</v>
      </c>
      <c r="D33" s="6"/>
      <c r="E33" s="113">
        <v>8</v>
      </c>
      <c r="F33" s="114"/>
      <c r="G33" s="115">
        <v>53405646036</v>
      </c>
      <c r="H33" s="115"/>
      <c r="I33" s="111">
        <f t="shared" ref="I33:I47" si="2">+F33/E33</f>
        <v>0</v>
      </c>
      <c r="J33" s="116">
        <f t="shared" ref="J33:J47" si="3">+H33/G33</f>
        <v>0</v>
      </c>
      <c r="L33" s="125"/>
      <c r="M33"/>
      <c r="N33" s="126"/>
    </row>
    <row r="34" spans="1:14" x14ac:dyDescent="0.25">
      <c r="A34" s="102" t="s">
        <v>89</v>
      </c>
      <c r="B34" s="105">
        <v>215</v>
      </c>
      <c r="C34" s="106">
        <v>53998608542.970001</v>
      </c>
      <c r="D34" s="6"/>
      <c r="E34" s="113">
        <v>18</v>
      </c>
      <c r="F34" s="114"/>
      <c r="G34" s="115">
        <v>13958905865</v>
      </c>
      <c r="H34" s="115"/>
      <c r="I34" s="111">
        <f t="shared" si="2"/>
        <v>0</v>
      </c>
      <c r="J34" s="116">
        <f t="shared" si="3"/>
        <v>0</v>
      </c>
      <c r="L34" s="125"/>
      <c r="M34"/>
      <c r="N34" s="126"/>
    </row>
    <row r="35" spans="1:14" x14ac:dyDescent="0.25">
      <c r="A35" s="124" t="s">
        <v>100</v>
      </c>
      <c r="B35" s="105">
        <v>220</v>
      </c>
      <c r="C35" s="106">
        <v>46108286274</v>
      </c>
      <c r="D35" s="72"/>
      <c r="E35" s="113">
        <v>1</v>
      </c>
      <c r="F35" s="114"/>
      <c r="G35" s="115">
        <v>31650000</v>
      </c>
      <c r="H35" s="115"/>
      <c r="I35" s="111">
        <f t="shared" si="2"/>
        <v>0</v>
      </c>
      <c r="J35" s="116">
        <f t="shared" si="3"/>
        <v>0</v>
      </c>
      <c r="L35" s="125"/>
      <c r="M35"/>
      <c r="N35" s="126"/>
    </row>
    <row r="36" spans="1:14" x14ac:dyDescent="0.25">
      <c r="A36" s="102" t="s">
        <v>103</v>
      </c>
      <c r="B36" s="105">
        <v>170</v>
      </c>
      <c r="C36" s="106">
        <v>35316589785</v>
      </c>
      <c r="D36" s="72"/>
      <c r="E36" s="113">
        <v>11</v>
      </c>
      <c r="F36" s="114"/>
      <c r="G36" s="115">
        <v>20802969785</v>
      </c>
      <c r="H36" s="115"/>
      <c r="I36" s="111">
        <f t="shared" si="2"/>
        <v>0</v>
      </c>
      <c r="J36" s="116">
        <f t="shared" si="3"/>
        <v>0</v>
      </c>
      <c r="L36" s="125"/>
      <c r="M36"/>
      <c r="N36" s="126"/>
    </row>
    <row r="37" spans="1:14" x14ac:dyDescent="0.25">
      <c r="A37" s="102" t="s">
        <v>95</v>
      </c>
      <c r="B37" s="105">
        <v>108</v>
      </c>
      <c r="C37" s="106">
        <v>34997916540.599998</v>
      </c>
      <c r="D37" s="72"/>
      <c r="E37" s="113">
        <v>5</v>
      </c>
      <c r="F37" s="114"/>
      <c r="G37" s="115">
        <v>6441878591</v>
      </c>
      <c r="H37" s="115"/>
      <c r="I37" s="111">
        <f t="shared" si="2"/>
        <v>0</v>
      </c>
      <c r="J37" s="116">
        <f t="shared" si="3"/>
        <v>0</v>
      </c>
      <c r="L37" s="125"/>
      <c r="M37"/>
      <c r="N37" s="126"/>
    </row>
    <row r="38" spans="1:14" x14ac:dyDescent="0.25">
      <c r="A38" s="102" t="s">
        <v>97</v>
      </c>
      <c r="B38" s="105">
        <v>137</v>
      </c>
      <c r="C38" s="106">
        <v>26754801632</v>
      </c>
      <c r="D38" s="72"/>
      <c r="E38" s="113">
        <v>13</v>
      </c>
      <c r="F38" s="114"/>
      <c r="G38" s="115">
        <v>12587674804</v>
      </c>
      <c r="H38" s="115"/>
      <c r="I38" s="111">
        <f t="shared" si="2"/>
        <v>0</v>
      </c>
      <c r="J38" s="116">
        <f t="shared" si="3"/>
        <v>0</v>
      </c>
      <c r="L38" s="125"/>
      <c r="M38"/>
      <c r="N38" s="126"/>
    </row>
    <row r="39" spans="1:14" x14ac:dyDescent="0.25">
      <c r="A39" s="102" t="s">
        <v>92</v>
      </c>
      <c r="B39" s="105">
        <v>97</v>
      </c>
      <c r="C39" s="106">
        <v>11822542719.67</v>
      </c>
      <c r="D39" s="72"/>
      <c r="E39" s="113">
        <v>10</v>
      </c>
      <c r="F39" s="114"/>
      <c r="G39" s="115">
        <v>1372669777</v>
      </c>
      <c r="H39" s="115"/>
      <c r="I39" s="111">
        <f t="shared" si="2"/>
        <v>0</v>
      </c>
      <c r="J39" s="116">
        <f t="shared" si="3"/>
        <v>0</v>
      </c>
      <c r="L39" s="125"/>
      <c r="M39"/>
      <c r="N39" s="126"/>
    </row>
    <row r="40" spans="1:14" x14ac:dyDescent="0.25">
      <c r="A40" s="124" t="s">
        <v>101</v>
      </c>
      <c r="B40" s="105">
        <v>91</v>
      </c>
      <c r="C40" s="106">
        <v>11070179980</v>
      </c>
      <c r="D40" s="72"/>
      <c r="E40" s="113">
        <v>2</v>
      </c>
      <c r="F40" s="114"/>
      <c r="G40" s="115">
        <v>180000000</v>
      </c>
      <c r="H40" s="115"/>
      <c r="I40" s="111">
        <f t="shared" si="2"/>
        <v>0</v>
      </c>
      <c r="J40" s="116">
        <f t="shared" si="3"/>
        <v>0</v>
      </c>
      <c r="L40" s="125"/>
      <c r="M40"/>
      <c r="N40" s="126"/>
    </row>
    <row r="41" spans="1:14" x14ac:dyDescent="0.25">
      <c r="A41" s="102" t="s">
        <v>99</v>
      </c>
      <c r="B41" s="105">
        <v>98</v>
      </c>
      <c r="C41" s="106">
        <v>8629280000</v>
      </c>
      <c r="D41" s="72"/>
      <c r="E41" s="113">
        <v>2</v>
      </c>
      <c r="F41" s="114"/>
      <c r="G41" s="115">
        <v>51000000</v>
      </c>
      <c r="H41" s="115"/>
      <c r="I41" s="111">
        <f t="shared" si="2"/>
        <v>0</v>
      </c>
      <c r="J41" s="116">
        <f t="shared" si="3"/>
        <v>0</v>
      </c>
      <c r="L41" s="125"/>
      <c r="M41"/>
      <c r="N41" s="126"/>
    </row>
    <row r="42" spans="1:14" x14ac:dyDescent="0.25">
      <c r="A42" s="102" t="s">
        <v>98</v>
      </c>
      <c r="B42" s="105">
        <v>50</v>
      </c>
      <c r="C42" s="106">
        <v>5546747282</v>
      </c>
      <c r="D42" s="72"/>
      <c r="E42" s="113"/>
      <c r="F42" s="114"/>
      <c r="G42" s="115"/>
      <c r="H42" s="115"/>
      <c r="I42" s="111" t="e">
        <f t="shared" si="2"/>
        <v>#DIV/0!</v>
      </c>
      <c r="J42" s="116" t="e">
        <f t="shared" si="3"/>
        <v>#DIV/0!</v>
      </c>
      <c r="L42" s="125"/>
      <c r="M42"/>
      <c r="N42" s="126"/>
    </row>
    <row r="43" spans="1:14" x14ac:dyDescent="0.25">
      <c r="A43" s="102" t="s">
        <v>93</v>
      </c>
      <c r="B43" s="105">
        <v>48</v>
      </c>
      <c r="C43" s="106">
        <v>3956819243</v>
      </c>
      <c r="D43" s="72"/>
      <c r="E43" s="113">
        <v>7</v>
      </c>
      <c r="F43" s="114"/>
      <c r="G43" s="115">
        <v>539156000</v>
      </c>
      <c r="H43" s="115"/>
      <c r="I43" s="111">
        <f t="shared" si="2"/>
        <v>0</v>
      </c>
      <c r="J43" s="116">
        <f t="shared" si="3"/>
        <v>0</v>
      </c>
      <c r="L43" s="125"/>
      <c r="M43"/>
      <c r="N43" s="126"/>
    </row>
    <row r="44" spans="1:14" x14ac:dyDescent="0.25">
      <c r="A44" s="102" t="s">
        <v>96</v>
      </c>
      <c r="B44" s="105">
        <v>49</v>
      </c>
      <c r="C44" s="106">
        <v>3572291590</v>
      </c>
      <c r="D44" s="72"/>
      <c r="E44" s="113"/>
      <c r="F44" s="114"/>
      <c r="G44" s="115"/>
      <c r="H44" s="115"/>
      <c r="I44" s="111" t="e">
        <f t="shared" si="2"/>
        <v>#DIV/0!</v>
      </c>
      <c r="J44" s="116" t="e">
        <f t="shared" si="3"/>
        <v>#DIV/0!</v>
      </c>
    </row>
    <row r="45" spans="1:14" x14ac:dyDescent="0.25">
      <c r="A45" s="102" t="s">
        <v>94</v>
      </c>
      <c r="B45" s="105">
        <v>20</v>
      </c>
      <c r="C45" s="106">
        <v>1844268102</v>
      </c>
      <c r="D45" s="72"/>
      <c r="E45" s="113">
        <v>1</v>
      </c>
      <c r="F45" s="114"/>
      <c r="G45" s="115">
        <v>795602602</v>
      </c>
      <c r="H45" s="115"/>
      <c r="I45" s="111">
        <f t="shared" si="2"/>
        <v>0</v>
      </c>
      <c r="J45" s="116">
        <f t="shared" si="3"/>
        <v>0</v>
      </c>
    </row>
    <row r="46" spans="1:14" x14ac:dyDescent="0.25">
      <c r="A46" s="102" t="s">
        <v>91</v>
      </c>
      <c r="B46" s="105">
        <v>15</v>
      </c>
      <c r="C46" s="106">
        <v>1452940000</v>
      </c>
      <c r="D46" s="72"/>
      <c r="E46" s="113"/>
      <c r="F46" s="114"/>
      <c r="G46" s="115"/>
      <c r="H46" s="115"/>
      <c r="I46" s="111" t="e">
        <f t="shared" si="2"/>
        <v>#DIV/0!</v>
      </c>
      <c r="J46" s="116" t="e">
        <f t="shared" si="3"/>
        <v>#DIV/0!</v>
      </c>
    </row>
    <row r="47" spans="1:14" x14ac:dyDescent="0.25">
      <c r="A47" s="107" t="s">
        <v>63</v>
      </c>
      <c r="B47" s="117">
        <f>SUM(B32:B46)</f>
        <v>1983</v>
      </c>
      <c r="C47" s="118">
        <f>SUM(C32:C46)</f>
        <v>764536886001.54004</v>
      </c>
      <c r="E47" s="119">
        <f>SUM(E32:E46)</f>
        <v>80</v>
      </c>
      <c r="F47" s="120">
        <f>SUM(F32:F46)</f>
        <v>0</v>
      </c>
      <c r="G47" s="121">
        <f>SUM(G32:G46)</f>
        <v>110194187860</v>
      </c>
      <c r="H47" s="121">
        <f>SUM(H32:H46)</f>
        <v>0</v>
      </c>
      <c r="I47" s="122">
        <f t="shared" si="2"/>
        <v>0</v>
      </c>
      <c r="J47" s="123">
        <f t="shared" si="3"/>
        <v>0</v>
      </c>
    </row>
    <row r="50" spans="1:14" x14ac:dyDescent="0.25">
      <c r="C50" s="6" t="s">
        <v>51</v>
      </c>
      <c r="D50" s="6"/>
      <c r="F50" s="2"/>
      <c r="G50" s="3"/>
    </row>
    <row r="51" spans="1:14" x14ac:dyDescent="0.25">
      <c r="C51" s="6" t="s">
        <v>79</v>
      </c>
      <c r="D51" s="6"/>
      <c r="F51" s="2" t="s">
        <v>1</v>
      </c>
      <c r="G51" s="3">
        <v>46295</v>
      </c>
    </row>
    <row r="53" spans="1:14" x14ac:dyDescent="0.25">
      <c r="A53" s="177" t="s">
        <v>81</v>
      </c>
      <c r="B53" s="174" t="s">
        <v>77</v>
      </c>
      <c r="C53" s="175"/>
      <c r="D53" s="6"/>
      <c r="E53" s="176" t="s">
        <v>83</v>
      </c>
      <c r="F53" s="176"/>
      <c r="G53" s="176"/>
      <c r="H53" s="176"/>
      <c r="I53" s="176"/>
      <c r="J53" s="176"/>
    </row>
    <row r="54" spans="1:14" ht="45" x14ac:dyDescent="0.25">
      <c r="A54" s="178"/>
      <c r="B54" s="94" t="s">
        <v>71</v>
      </c>
      <c r="C54" s="94" t="s">
        <v>73</v>
      </c>
      <c r="D54" s="6"/>
      <c r="E54" s="94" t="s">
        <v>71</v>
      </c>
      <c r="F54" s="94" t="s">
        <v>72</v>
      </c>
      <c r="G54" s="94" t="s">
        <v>76</v>
      </c>
      <c r="H54" s="94" t="s">
        <v>62</v>
      </c>
      <c r="I54" s="94" t="s">
        <v>74</v>
      </c>
      <c r="J54" s="94" t="s">
        <v>75</v>
      </c>
    </row>
    <row r="55" spans="1:14" x14ac:dyDescent="0.25">
      <c r="A55" s="102" t="s">
        <v>88</v>
      </c>
      <c r="B55" s="103">
        <v>505</v>
      </c>
      <c r="C55" s="104">
        <v>366004126709.30005</v>
      </c>
      <c r="D55" s="6"/>
      <c r="E55" s="108">
        <v>5</v>
      </c>
      <c r="F55" s="109"/>
      <c r="G55" s="110">
        <v>119511497245</v>
      </c>
      <c r="H55" s="110"/>
      <c r="I55" s="111">
        <f>+F55/E55</f>
        <v>0</v>
      </c>
      <c r="J55" s="112">
        <f>+H55/G55</f>
        <v>0</v>
      </c>
      <c r="L55" s="125"/>
      <c r="M55"/>
      <c r="N55" s="126"/>
    </row>
    <row r="56" spans="1:14" x14ac:dyDescent="0.25">
      <c r="A56" s="102" t="s">
        <v>90</v>
      </c>
      <c r="B56" s="105">
        <v>160</v>
      </c>
      <c r="C56" s="106">
        <v>153461487601</v>
      </c>
      <c r="D56" s="6"/>
      <c r="E56" s="113">
        <v>1</v>
      </c>
      <c r="F56" s="114"/>
      <c r="G56" s="115">
        <v>607000000</v>
      </c>
      <c r="H56" s="115"/>
      <c r="I56" s="111">
        <f t="shared" ref="I56:I70" si="4">+F56/E56</f>
        <v>0</v>
      </c>
      <c r="J56" s="116">
        <f t="shared" ref="J56:J70" si="5">+H56/G56</f>
        <v>0</v>
      </c>
      <c r="L56" s="125"/>
      <c r="M56"/>
      <c r="N56" s="126"/>
    </row>
    <row r="57" spans="1:14" x14ac:dyDescent="0.25">
      <c r="A57" s="102" t="s">
        <v>89</v>
      </c>
      <c r="B57" s="105">
        <v>215</v>
      </c>
      <c r="C57" s="106">
        <v>53998608542.970001</v>
      </c>
      <c r="D57" s="6"/>
      <c r="E57" s="113">
        <v>2</v>
      </c>
      <c r="F57" s="114"/>
      <c r="G57" s="115">
        <v>341585444.44999999</v>
      </c>
      <c r="H57" s="115"/>
      <c r="I57" s="111">
        <f t="shared" si="4"/>
        <v>0</v>
      </c>
      <c r="J57" s="116">
        <f t="shared" si="5"/>
        <v>0</v>
      </c>
      <c r="L57" s="125"/>
      <c r="M57"/>
      <c r="N57" s="126"/>
    </row>
    <row r="58" spans="1:14" x14ac:dyDescent="0.25">
      <c r="A58" s="124" t="s">
        <v>100</v>
      </c>
      <c r="B58" s="105">
        <v>220</v>
      </c>
      <c r="C58" s="106">
        <v>46108286274</v>
      </c>
      <c r="D58" s="72"/>
      <c r="E58" s="113">
        <v>1</v>
      </c>
      <c r="F58" s="114"/>
      <c r="G58" s="115">
        <v>300000000</v>
      </c>
      <c r="H58" s="115"/>
      <c r="I58" s="111">
        <f t="shared" si="4"/>
        <v>0</v>
      </c>
      <c r="J58" s="116">
        <f t="shared" si="5"/>
        <v>0</v>
      </c>
      <c r="L58" s="125"/>
      <c r="M58"/>
      <c r="N58" s="126"/>
    </row>
    <row r="59" spans="1:14" x14ac:dyDescent="0.25">
      <c r="A59" s="102" t="s">
        <v>103</v>
      </c>
      <c r="B59" s="105">
        <v>170</v>
      </c>
      <c r="C59" s="106">
        <v>35316589785</v>
      </c>
      <c r="D59" s="72"/>
      <c r="E59" s="113"/>
      <c r="F59" s="114"/>
      <c r="G59" s="115"/>
      <c r="H59" s="115"/>
      <c r="I59" s="111" t="e">
        <f t="shared" si="4"/>
        <v>#DIV/0!</v>
      </c>
      <c r="J59" s="116" t="e">
        <f t="shared" si="5"/>
        <v>#DIV/0!</v>
      </c>
      <c r="L59" s="125"/>
      <c r="M59"/>
      <c r="N59" s="126"/>
    </row>
    <row r="60" spans="1:14" x14ac:dyDescent="0.25">
      <c r="A60" s="102" t="s">
        <v>95</v>
      </c>
      <c r="B60" s="105">
        <v>108</v>
      </c>
      <c r="C60" s="106">
        <v>34997916540.599998</v>
      </c>
      <c r="D60" s="72"/>
      <c r="E60" s="113">
        <v>1</v>
      </c>
      <c r="F60" s="114"/>
      <c r="G60" s="115">
        <v>600000000</v>
      </c>
      <c r="H60" s="115"/>
      <c r="I60" s="111">
        <f t="shared" si="4"/>
        <v>0</v>
      </c>
      <c r="J60" s="116">
        <f t="shared" si="5"/>
        <v>0</v>
      </c>
      <c r="L60" s="125"/>
      <c r="M60"/>
      <c r="N60" s="126"/>
    </row>
    <row r="61" spans="1:14" x14ac:dyDescent="0.25">
      <c r="A61" s="102" t="s">
        <v>97</v>
      </c>
      <c r="B61" s="105">
        <v>137</v>
      </c>
      <c r="C61" s="106">
        <v>26754801632</v>
      </c>
      <c r="D61" s="72"/>
      <c r="E61" s="113"/>
      <c r="F61" s="114"/>
      <c r="G61" s="115"/>
      <c r="H61" s="115"/>
      <c r="I61" s="111" t="e">
        <f t="shared" si="4"/>
        <v>#DIV/0!</v>
      </c>
      <c r="J61" s="116" t="e">
        <f t="shared" si="5"/>
        <v>#DIV/0!</v>
      </c>
      <c r="L61" s="125"/>
      <c r="M61"/>
      <c r="N61" s="126"/>
    </row>
    <row r="62" spans="1:14" x14ac:dyDescent="0.25">
      <c r="A62" s="102" t="s">
        <v>92</v>
      </c>
      <c r="B62" s="105">
        <v>97</v>
      </c>
      <c r="C62" s="106">
        <v>11822542719.67</v>
      </c>
      <c r="D62" s="72"/>
      <c r="E62" s="113">
        <v>6</v>
      </c>
      <c r="F62" s="114"/>
      <c r="G62" s="115">
        <v>589201301</v>
      </c>
      <c r="H62" s="115"/>
      <c r="I62" s="111">
        <f t="shared" si="4"/>
        <v>0</v>
      </c>
      <c r="J62" s="116">
        <f t="shared" si="5"/>
        <v>0</v>
      </c>
      <c r="L62" s="125"/>
      <c r="M62"/>
      <c r="N62" s="126"/>
    </row>
    <row r="63" spans="1:14" x14ac:dyDescent="0.25">
      <c r="A63" s="124" t="s">
        <v>101</v>
      </c>
      <c r="B63" s="105">
        <v>91</v>
      </c>
      <c r="C63" s="106">
        <v>11070179980</v>
      </c>
      <c r="D63" s="72"/>
      <c r="E63" s="113">
        <v>3</v>
      </c>
      <c r="F63" s="114"/>
      <c r="G63" s="115">
        <v>4900000000</v>
      </c>
      <c r="H63" s="115"/>
      <c r="I63" s="111">
        <f t="shared" si="4"/>
        <v>0</v>
      </c>
      <c r="J63" s="116">
        <f t="shared" si="5"/>
        <v>0</v>
      </c>
      <c r="L63" s="125"/>
      <c r="M63"/>
      <c r="N63" s="126"/>
    </row>
    <row r="64" spans="1:14" x14ac:dyDescent="0.25">
      <c r="A64" s="102" t="s">
        <v>99</v>
      </c>
      <c r="B64" s="105">
        <v>98</v>
      </c>
      <c r="C64" s="106">
        <v>8629280000</v>
      </c>
      <c r="D64" s="72"/>
      <c r="E64" s="113"/>
      <c r="F64" s="114"/>
      <c r="G64" s="115"/>
      <c r="H64" s="115"/>
      <c r="I64" s="111" t="e">
        <f t="shared" si="4"/>
        <v>#DIV/0!</v>
      </c>
      <c r="J64" s="116" t="e">
        <f t="shared" si="5"/>
        <v>#DIV/0!</v>
      </c>
    </row>
    <row r="65" spans="1:10" x14ac:dyDescent="0.25">
      <c r="A65" s="102" t="s">
        <v>98</v>
      </c>
      <c r="B65" s="105">
        <v>50</v>
      </c>
      <c r="C65" s="106">
        <v>5546747282</v>
      </c>
      <c r="D65" s="72"/>
      <c r="E65" s="113"/>
      <c r="F65" s="114"/>
      <c r="G65" s="115"/>
      <c r="H65" s="115"/>
      <c r="I65" s="111" t="e">
        <f t="shared" si="4"/>
        <v>#DIV/0!</v>
      </c>
      <c r="J65" s="116" t="e">
        <f t="shared" si="5"/>
        <v>#DIV/0!</v>
      </c>
    </row>
    <row r="66" spans="1:10" ht="15.75" customHeight="1" x14ac:dyDescent="0.25">
      <c r="A66" s="102" t="s">
        <v>93</v>
      </c>
      <c r="B66" s="105">
        <v>48</v>
      </c>
      <c r="C66" s="106">
        <v>3956819243</v>
      </c>
      <c r="D66" s="72"/>
      <c r="E66" s="113">
        <v>22</v>
      </c>
      <c r="F66" s="114"/>
      <c r="G66" s="115">
        <v>1110795309</v>
      </c>
      <c r="H66" s="115"/>
      <c r="I66" s="111">
        <f t="shared" si="4"/>
        <v>0</v>
      </c>
      <c r="J66" s="116">
        <f t="shared" si="5"/>
        <v>0</v>
      </c>
    </row>
    <row r="67" spans="1:10" ht="15.75" customHeight="1" x14ac:dyDescent="0.25">
      <c r="A67" s="102" t="s">
        <v>96</v>
      </c>
      <c r="B67" s="105">
        <v>49</v>
      </c>
      <c r="C67" s="106">
        <v>3572291590</v>
      </c>
      <c r="D67" s="72"/>
      <c r="E67" s="113"/>
      <c r="F67" s="114"/>
      <c r="G67" s="115"/>
      <c r="H67" s="115"/>
      <c r="I67" s="111" t="e">
        <f t="shared" si="4"/>
        <v>#DIV/0!</v>
      </c>
      <c r="J67" s="116" t="e">
        <f t="shared" si="5"/>
        <v>#DIV/0!</v>
      </c>
    </row>
    <row r="68" spans="1:10" x14ac:dyDescent="0.25">
      <c r="A68" s="102" t="s">
        <v>94</v>
      </c>
      <c r="B68" s="105">
        <v>20</v>
      </c>
      <c r="C68" s="106">
        <v>1844268102</v>
      </c>
      <c r="D68" s="72"/>
      <c r="E68" s="113">
        <v>1</v>
      </c>
      <c r="F68" s="114"/>
      <c r="G68" s="115">
        <v>13565500</v>
      </c>
      <c r="H68" s="115"/>
      <c r="I68" s="111">
        <f t="shared" si="4"/>
        <v>0</v>
      </c>
      <c r="J68" s="116">
        <f t="shared" si="5"/>
        <v>0</v>
      </c>
    </row>
    <row r="69" spans="1:10" x14ac:dyDescent="0.25">
      <c r="A69" s="102" t="s">
        <v>91</v>
      </c>
      <c r="B69" s="105">
        <v>15</v>
      </c>
      <c r="C69" s="106">
        <v>1452940000</v>
      </c>
      <c r="D69" s="72"/>
      <c r="E69" s="113"/>
      <c r="F69" s="114"/>
      <c r="G69" s="115"/>
      <c r="H69" s="115"/>
      <c r="I69" s="111" t="e">
        <f t="shared" si="4"/>
        <v>#DIV/0!</v>
      </c>
      <c r="J69" s="116" t="e">
        <f t="shared" si="5"/>
        <v>#DIV/0!</v>
      </c>
    </row>
    <row r="70" spans="1:10" x14ac:dyDescent="0.25">
      <c r="A70" s="107" t="s">
        <v>63</v>
      </c>
      <c r="B70" s="117">
        <f>SUM(B55:B69)</f>
        <v>1983</v>
      </c>
      <c r="C70" s="118">
        <f>SUM(C55:C69)</f>
        <v>764536886001.54004</v>
      </c>
      <c r="E70" s="119">
        <f>SUM(E55:E69)</f>
        <v>42</v>
      </c>
      <c r="F70" s="120">
        <f>SUM(F55:F69)</f>
        <v>0</v>
      </c>
      <c r="G70" s="121">
        <f>SUM(G55:G69)</f>
        <v>127973644799.45</v>
      </c>
      <c r="H70" s="121">
        <f>SUM(H55:H69)</f>
        <v>0</v>
      </c>
      <c r="I70" s="122">
        <f t="shared" si="4"/>
        <v>0</v>
      </c>
      <c r="J70" s="123">
        <f t="shared" si="5"/>
        <v>0</v>
      </c>
    </row>
    <row r="73" spans="1:10" x14ac:dyDescent="0.25">
      <c r="C73" s="6" t="s">
        <v>51</v>
      </c>
      <c r="D73" s="6"/>
      <c r="F73" s="2"/>
      <c r="G73" s="3"/>
    </row>
    <row r="74" spans="1:10" x14ac:dyDescent="0.25">
      <c r="C74" s="6" t="s">
        <v>80</v>
      </c>
      <c r="D74" s="6"/>
      <c r="F74" s="2" t="s">
        <v>1</v>
      </c>
      <c r="G74" s="3">
        <v>46387</v>
      </c>
    </row>
    <row r="76" spans="1:10" x14ac:dyDescent="0.25">
      <c r="A76" s="177" t="s">
        <v>81</v>
      </c>
      <c r="B76" s="174" t="s">
        <v>77</v>
      </c>
      <c r="C76" s="175"/>
      <c r="D76" s="6"/>
      <c r="E76" s="176" t="s">
        <v>82</v>
      </c>
      <c r="F76" s="176"/>
      <c r="G76" s="176"/>
      <c r="H76" s="176"/>
      <c r="I76" s="176"/>
      <c r="J76" s="176"/>
    </row>
    <row r="77" spans="1:10" ht="45" x14ac:dyDescent="0.25">
      <c r="A77" s="178"/>
      <c r="B77" s="94" t="s">
        <v>71</v>
      </c>
      <c r="C77" s="94" t="s">
        <v>73</v>
      </c>
      <c r="D77" s="6"/>
      <c r="E77" s="94" t="s">
        <v>71</v>
      </c>
      <c r="F77" s="94" t="s">
        <v>72</v>
      </c>
      <c r="G77" s="94" t="s">
        <v>76</v>
      </c>
      <c r="H77" s="94" t="s">
        <v>62</v>
      </c>
      <c r="I77" s="94" t="s">
        <v>74</v>
      </c>
      <c r="J77" s="94" t="s">
        <v>75</v>
      </c>
    </row>
    <row r="78" spans="1:10" x14ac:dyDescent="0.25">
      <c r="A78" s="102" t="s">
        <v>88</v>
      </c>
      <c r="B78" s="103">
        <v>505</v>
      </c>
      <c r="C78" s="104">
        <v>366004126709.30005</v>
      </c>
      <c r="D78" s="6"/>
      <c r="E78" s="108">
        <v>1</v>
      </c>
      <c r="F78" s="109"/>
      <c r="G78" s="110">
        <v>350000000</v>
      </c>
      <c r="H78" s="110"/>
      <c r="I78" s="111">
        <f>+F78/E78</f>
        <v>0</v>
      </c>
      <c r="J78" s="112">
        <f>+H78/G78</f>
        <v>0</v>
      </c>
    </row>
    <row r="79" spans="1:10" x14ac:dyDescent="0.25">
      <c r="A79" s="102" t="s">
        <v>90</v>
      </c>
      <c r="B79" s="105">
        <v>160</v>
      </c>
      <c r="C79" s="106">
        <v>153461487601</v>
      </c>
      <c r="D79" s="6"/>
      <c r="E79" s="113">
        <v>1</v>
      </c>
      <c r="F79" s="114"/>
      <c r="G79" s="115">
        <v>150000000</v>
      </c>
      <c r="H79" s="115"/>
      <c r="I79" s="111">
        <f t="shared" ref="I79:I93" si="6">+F79/E79</f>
        <v>0</v>
      </c>
      <c r="J79" s="116">
        <f t="shared" ref="J79:J93" si="7">+H79/G79</f>
        <v>0</v>
      </c>
    </row>
    <row r="80" spans="1:10" x14ac:dyDescent="0.25">
      <c r="A80" s="102" t="s">
        <v>89</v>
      </c>
      <c r="B80" s="105">
        <v>215</v>
      </c>
      <c r="C80" s="106">
        <v>53998608542.970001</v>
      </c>
      <c r="D80" s="6"/>
      <c r="E80" s="113"/>
      <c r="F80" s="114"/>
      <c r="G80" s="115"/>
      <c r="H80" s="115"/>
      <c r="I80" s="111" t="e">
        <f t="shared" si="6"/>
        <v>#DIV/0!</v>
      </c>
      <c r="J80" s="116" t="e">
        <f t="shared" si="7"/>
        <v>#DIV/0!</v>
      </c>
    </row>
    <row r="81" spans="1:10" x14ac:dyDescent="0.25">
      <c r="A81" s="124" t="s">
        <v>100</v>
      </c>
      <c r="B81" s="105">
        <v>220</v>
      </c>
      <c r="C81" s="106">
        <v>46108286274</v>
      </c>
      <c r="D81" s="72"/>
      <c r="E81" s="113">
        <v>1</v>
      </c>
      <c r="F81" s="114"/>
      <c r="G81" s="115">
        <v>200000000</v>
      </c>
      <c r="H81" s="115"/>
      <c r="I81" s="111">
        <f t="shared" si="6"/>
        <v>0</v>
      </c>
      <c r="J81" s="116">
        <f t="shared" si="7"/>
        <v>0</v>
      </c>
    </row>
    <row r="82" spans="1:10" x14ac:dyDescent="0.25">
      <c r="A82" s="102" t="s">
        <v>103</v>
      </c>
      <c r="B82" s="105">
        <v>170</v>
      </c>
      <c r="C82" s="106">
        <v>35316589785</v>
      </c>
      <c r="D82" s="72"/>
      <c r="E82" s="113"/>
      <c r="F82" s="114"/>
      <c r="G82" s="115"/>
      <c r="H82" s="115"/>
      <c r="I82" s="111" t="e">
        <f t="shared" si="6"/>
        <v>#DIV/0!</v>
      </c>
      <c r="J82" s="116" t="e">
        <f t="shared" si="7"/>
        <v>#DIV/0!</v>
      </c>
    </row>
    <row r="83" spans="1:10" x14ac:dyDescent="0.25">
      <c r="A83" s="102" t="s">
        <v>95</v>
      </c>
      <c r="B83" s="105">
        <v>108</v>
      </c>
      <c r="C83" s="106">
        <v>34997916540.599998</v>
      </c>
      <c r="D83" s="72"/>
      <c r="E83" s="113"/>
      <c r="F83" s="114"/>
      <c r="G83" s="115"/>
      <c r="H83" s="115"/>
      <c r="I83" s="111" t="e">
        <f t="shared" si="6"/>
        <v>#DIV/0!</v>
      </c>
      <c r="J83" s="116" t="e">
        <f t="shared" si="7"/>
        <v>#DIV/0!</v>
      </c>
    </row>
    <row r="84" spans="1:10" x14ac:dyDescent="0.25">
      <c r="A84" s="102" t="s">
        <v>97</v>
      </c>
      <c r="B84" s="105">
        <v>137</v>
      </c>
      <c r="C84" s="106">
        <v>26754801632</v>
      </c>
      <c r="D84" s="72"/>
      <c r="E84" s="113"/>
      <c r="F84" s="114"/>
      <c r="G84" s="115"/>
      <c r="H84" s="115"/>
      <c r="I84" s="111" t="e">
        <f t="shared" si="6"/>
        <v>#DIV/0!</v>
      </c>
      <c r="J84" s="116" t="e">
        <f t="shared" si="7"/>
        <v>#DIV/0!</v>
      </c>
    </row>
    <row r="85" spans="1:10" x14ac:dyDescent="0.25">
      <c r="A85" s="102" t="s">
        <v>92</v>
      </c>
      <c r="B85" s="105">
        <v>97</v>
      </c>
      <c r="C85" s="106">
        <v>11822542719.67</v>
      </c>
      <c r="D85" s="72"/>
      <c r="E85" s="113">
        <v>4</v>
      </c>
      <c r="F85" s="114"/>
      <c r="G85" s="115">
        <v>157009151</v>
      </c>
      <c r="H85" s="115"/>
      <c r="I85" s="111">
        <f t="shared" si="6"/>
        <v>0</v>
      </c>
      <c r="J85" s="116">
        <f t="shared" si="7"/>
        <v>0</v>
      </c>
    </row>
    <row r="86" spans="1:10" x14ac:dyDescent="0.25">
      <c r="A86" s="124" t="s">
        <v>101</v>
      </c>
      <c r="B86" s="105">
        <v>91</v>
      </c>
      <c r="C86" s="106">
        <v>11070179980</v>
      </c>
      <c r="D86" s="72"/>
      <c r="E86" s="113"/>
      <c r="F86" s="114"/>
      <c r="G86" s="115"/>
      <c r="H86" s="115"/>
      <c r="I86" s="111" t="e">
        <f t="shared" si="6"/>
        <v>#DIV/0!</v>
      </c>
      <c r="J86" s="116" t="e">
        <f t="shared" si="7"/>
        <v>#DIV/0!</v>
      </c>
    </row>
    <row r="87" spans="1:10" x14ac:dyDescent="0.25">
      <c r="A87" s="102" t="s">
        <v>99</v>
      </c>
      <c r="B87" s="105">
        <v>98</v>
      </c>
      <c r="C87" s="106">
        <v>8629280000</v>
      </c>
      <c r="D87" s="72"/>
      <c r="E87" s="113">
        <v>1</v>
      </c>
      <c r="F87" s="114"/>
      <c r="G87" s="115">
        <v>110000000</v>
      </c>
      <c r="H87" s="115"/>
      <c r="I87" s="111">
        <f t="shared" si="6"/>
        <v>0</v>
      </c>
      <c r="J87" s="116">
        <f t="shared" si="7"/>
        <v>0</v>
      </c>
    </row>
    <row r="88" spans="1:10" x14ac:dyDescent="0.25">
      <c r="A88" s="102" t="s">
        <v>98</v>
      </c>
      <c r="B88" s="105">
        <v>50</v>
      </c>
      <c r="C88" s="106">
        <v>5546747282</v>
      </c>
      <c r="D88" s="72"/>
      <c r="E88" s="113"/>
      <c r="F88" s="114"/>
      <c r="G88" s="115"/>
      <c r="H88" s="115"/>
      <c r="I88" s="111" t="e">
        <f t="shared" si="6"/>
        <v>#DIV/0!</v>
      </c>
      <c r="J88" s="116" t="e">
        <f t="shared" si="7"/>
        <v>#DIV/0!</v>
      </c>
    </row>
    <row r="89" spans="1:10" x14ac:dyDescent="0.25">
      <c r="A89" s="102" t="s">
        <v>93</v>
      </c>
      <c r="B89" s="105">
        <v>48</v>
      </c>
      <c r="C89" s="106">
        <v>3956819243</v>
      </c>
      <c r="D89" s="72"/>
      <c r="E89" s="113">
        <v>1</v>
      </c>
      <c r="F89" s="114"/>
      <c r="G89" s="115">
        <v>40800000</v>
      </c>
      <c r="H89" s="115"/>
      <c r="I89" s="111">
        <f t="shared" si="6"/>
        <v>0</v>
      </c>
      <c r="J89" s="116">
        <f t="shared" si="7"/>
        <v>0</v>
      </c>
    </row>
    <row r="90" spans="1:10" x14ac:dyDescent="0.25">
      <c r="A90" s="102" t="s">
        <v>96</v>
      </c>
      <c r="B90" s="105">
        <v>49</v>
      </c>
      <c r="C90" s="106">
        <v>3572291590</v>
      </c>
      <c r="D90" s="72"/>
      <c r="E90" s="113"/>
      <c r="F90" s="114"/>
      <c r="G90" s="115"/>
      <c r="H90" s="115"/>
      <c r="I90" s="111" t="e">
        <f t="shared" si="6"/>
        <v>#DIV/0!</v>
      </c>
      <c r="J90" s="116" t="e">
        <f t="shared" si="7"/>
        <v>#DIV/0!</v>
      </c>
    </row>
    <row r="91" spans="1:10" x14ac:dyDescent="0.25">
      <c r="A91" s="102" t="s">
        <v>94</v>
      </c>
      <c r="B91" s="105">
        <v>20</v>
      </c>
      <c r="C91" s="106">
        <v>1844268102</v>
      </c>
      <c r="D91" s="72"/>
      <c r="E91" s="113"/>
      <c r="F91" s="114"/>
      <c r="G91" s="115"/>
      <c r="H91" s="115"/>
      <c r="I91" s="111" t="e">
        <f t="shared" si="6"/>
        <v>#DIV/0!</v>
      </c>
      <c r="J91" s="116" t="e">
        <f t="shared" si="7"/>
        <v>#DIV/0!</v>
      </c>
    </row>
    <row r="92" spans="1:10" x14ac:dyDescent="0.25">
      <c r="A92" s="102" t="s">
        <v>91</v>
      </c>
      <c r="B92" s="105">
        <v>15</v>
      </c>
      <c r="C92" s="106">
        <v>1452940000</v>
      </c>
      <c r="D92" s="72"/>
      <c r="E92" s="113"/>
      <c r="F92" s="114"/>
      <c r="G92" s="115"/>
      <c r="H92" s="115"/>
      <c r="I92" s="111" t="e">
        <f t="shared" si="6"/>
        <v>#DIV/0!</v>
      </c>
      <c r="J92" s="116" t="e">
        <f t="shared" si="7"/>
        <v>#DIV/0!</v>
      </c>
    </row>
    <row r="93" spans="1:10" x14ac:dyDescent="0.25">
      <c r="A93" s="107" t="s">
        <v>63</v>
      </c>
      <c r="B93" s="117">
        <f>SUM(B78:B92)</f>
        <v>1983</v>
      </c>
      <c r="C93" s="118">
        <f>SUM(C78:C92)</f>
        <v>764536886001.54004</v>
      </c>
      <c r="E93" s="119">
        <f>SUM(E78:E92)</f>
        <v>9</v>
      </c>
      <c r="F93" s="120">
        <f>SUM(F78:F92)</f>
        <v>0</v>
      </c>
      <c r="G93" s="121">
        <f>SUM(G78:G92)</f>
        <v>1007809151</v>
      </c>
      <c r="H93" s="121">
        <f>SUM(H78:H92)</f>
        <v>0</v>
      </c>
      <c r="I93" s="122">
        <f t="shared" si="6"/>
        <v>0</v>
      </c>
      <c r="J93" s="123">
        <f t="shared" si="7"/>
        <v>0</v>
      </c>
    </row>
  </sheetData>
  <sortState xmlns:xlrd2="http://schemas.microsoft.com/office/spreadsheetml/2017/richdata2" ref="L9:N23">
    <sortCondition descending="1" ref="N9:N23"/>
  </sortState>
  <mergeCells count="12">
    <mergeCell ref="A76:A77"/>
    <mergeCell ref="B76:C76"/>
    <mergeCell ref="E76:J76"/>
    <mergeCell ref="A53:A54"/>
    <mergeCell ref="B53:C53"/>
    <mergeCell ref="E53:J53"/>
    <mergeCell ref="B7:C7"/>
    <mergeCell ref="E7:J7"/>
    <mergeCell ref="A7:A8"/>
    <mergeCell ref="A30:A31"/>
    <mergeCell ref="B30:C30"/>
    <mergeCell ref="E30:J30"/>
  </mergeCells>
  <pageMargins left="0.7" right="0.7" top="0.75" bottom="0.75" header="0.3" footer="0.3"/>
  <pageSetup scale="46" orientation="portrait" r:id="rId1"/>
  <colBreaks count="1" manualBreakCount="1">
    <brk id="10"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 1</vt:lpstr>
      <vt:lpstr>Detalle</vt:lpstr>
      <vt:lpstr>Detalle!Área_de_impresión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2026-04-24T21:50:30Z</dcterms:modified>
</cp:coreProperties>
</file>