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Z:\Administrativa\2-Plan Anual de Adquisiciones PAA\2026 PAA\Seguimientos\"/>
    </mc:Choice>
  </mc:AlternateContent>
  <xr:revisionPtr revIDLastSave="0" documentId="13_ncr:1_{AA81663E-3C43-4DB6-BF42-23BE73D931F0}" xr6:coauthVersionLast="47" xr6:coauthVersionMax="47" xr10:uidLastSave="{00000000-0000-0000-0000-000000000000}"/>
  <bookViews>
    <workbookView xWindow="-120" yWindow="-120" windowWidth="29040" windowHeight="15720" xr2:uid="{00000000-000D-0000-FFFF-FFFF00000000}"/>
  </bookViews>
  <sheets>
    <sheet name="Informe Trim 2" sheetId="11" r:id="rId1"/>
    <sheet name="Detalle" sheetId="6" r:id="rId2"/>
    <sheet name="Informe Trim 1" sheetId="10" r:id="rId3"/>
  </sheets>
  <definedNames>
    <definedName name="_xlnm.Print_Area" localSheetId="1">Detalle!$A$1:$J$25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11" l="1"/>
  <c r="C28" i="11"/>
  <c r="C93" i="6"/>
  <c r="B93" i="6"/>
  <c r="C70" i="6"/>
  <c r="B70" i="6"/>
  <c r="N8" i="11"/>
  <c r="I44" i="6"/>
  <c r="J39" i="6"/>
  <c r="E8" i="10"/>
  <c r="J23" i="11"/>
  <c r="D23" i="11"/>
  <c r="C23" i="11"/>
  <c r="L22" i="11"/>
  <c r="E22" i="11"/>
  <c r="L21" i="11"/>
  <c r="E21" i="11"/>
  <c r="L20" i="11"/>
  <c r="E20" i="11"/>
  <c r="E19" i="11"/>
  <c r="M9" i="11"/>
  <c r="M10" i="11" s="1"/>
  <c r="L9" i="11"/>
  <c r="L10" i="11" s="1"/>
  <c r="K9" i="11"/>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8" i="6"/>
  <c r="I78"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46" i="6"/>
  <c r="I46" i="6"/>
  <c r="J45" i="6"/>
  <c r="I45" i="6"/>
  <c r="J44" i="6"/>
  <c r="J43" i="6"/>
  <c r="I43" i="6"/>
  <c r="J42" i="6"/>
  <c r="I42" i="6"/>
  <c r="J41" i="6"/>
  <c r="I41" i="6"/>
  <c r="J40" i="6"/>
  <c r="I40" i="6"/>
  <c r="I39" i="6"/>
  <c r="J38" i="6"/>
  <c r="I38" i="6"/>
  <c r="J37" i="6"/>
  <c r="I37" i="6"/>
  <c r="J36" i="6"/>
  <c r="I36" i="6"/>
  <c r="J35" i="6"/>
  <c r="I35" i="6"/>
  <c r="J34" i="6"/>
  <c r="I34" i="6"/>
  <c r="J33" i="6"/>
  <c r="I33" i="6"/>
  <c r="J32" i="6"/>
  <c r="I32" i="6"/>
  <c r="J23" i="6"/>
  <c r="J22" i="6"/>
  <c r="J21" i="6"/>
  <c r="J20" i="6"/>
  <c r="J19" i="6"/>
  <c r="J18" i="6"/>
  <c r="J17" i="6"/>
  <c r="J16" i="6"/>
  <c r="J15" i="6"/>
  <c r="J14" i="6"/>
  <c r="J13" i="6"/>
  <c r="J12" i="6"/>
  <c r="J11" i="6"/>
  <c r="J10" i="6"/>
  <c r="J9" i="6"/>
  <c r="I23" i="6"/>
  <c r="I22" i="6"/>
  <c r="I21" i="6"/>
  <c r="I20" i="6"/>
  <c r="I19" i="6"/>
  <c r="I18" i="6"/>
  <c r="I17" i="6"/>
  <c r="I16" i="6"/>
  <c r="I15" i="6"/>
  <c r="I14" i="6"/>
  <c r="I13" i="6"/>
  <c r="I12" i="6"/>
  <c r="I11" i="6"/>
  <c r="I10" i="6"/>
  <c r="I9" i="6"/>
  <c r="C47" i="6"/>
  <c r="B47" i="6"/>
  <c r="C24" i="6"/>
  <c r="B24" i="6"/>
  <c r="F24" i="6"/>
  <c r="E24" i="6"/>
  <c r="H24" i="6"/>
  <c r="G24" i="6"/>
  <c r="H93" i="6"/>
  <c r="G93" i="6"/>
  <c r="F93" i="6"/>
  <c r="E93" i="6"/>
  <c r="H70" i="6"/>
  <c r="G70" i="6"/>
  <c r="F70" i="6"/>
  <c r="E70" i="6"/>
  <c r="G47" i="6"/>
  <c r="E47" i="6"/>
  <c r="F68" i="11" l="1"/>
  <c r="F23" i="11"/>
  <c r="L19" i="11"/>
  <c r="F70" i="11" s="1"/>
  <c r="K23" i="11"/>
  <c r="M23" i="11" s="1"/>
  <c r="N28" i="11" s="1"/>
  <c r="F76" i="11" s="1"/>
  <c r="J9" i="11"/>
  <c r="J10" i="11" s="1"/>
  <c r="K10" i="11"/>
  <c r="N9" i="11"/>
  <c r="N10" i="11" s="1"/>
  <c r="M22" i="11"/>
  <c r="M21" i="11"/>
  <c r="M20" i="11"/>
  <c r="M19" i="11"/>
  <c r="F20" i="11"/>
  <c r="F19" i="11"/>
  <c r="F21" i="11"/>
  <c r="F22" i="11"/>
  <c r="I70" i="6"/>
  <c r="J70" i="6"/>
  <c r="J24" i="6"/>
  <c r="I24" i="6"/>
  <c r="I93" i="6"/>
  <c r="J93" i="6"/>
  <c r="J23" i="10"/>
  <c r="M21" i="10" s="1"/>
  <c r="C23" i="10"/>
  <c r="F19" i="10" s="1"/>
  <c r="L22" i="10"/>
  <c r="E22" i="10"/>
  <c r="L21" i="10"/>
  <c r="E21" i="10"/>
  <c r="L20" i="10"/>
  <c r="K23" i="10"/>
  <c r="E19" i="10"/>
  <c r="C28" i="10" s="1"/>
  <c r="F68" i="10" s="1"/>
  <c r="M9" i="10"/>
  <c r="M10" i="10" s="1"/>
  <c r="L9" i="10"/>
  <c r="L10" i="10" s="1"/>
  <c r="K9" i="10"/>
  <c r="K10" i="10" s="1"/>
  <c r="N8" i="10"/>
  <c r="F74" i="11" l="1"/>
  <c r="F28" i="11"/>
  <c r="M23" i="10"/>
  <c r="N28" i="10" s="1"/>
  <c r="F76" i="10" s="1"/>
  <c r="F22" i="10"/>
  <c r="M22" i="10"/>
  <c r="M20" i="10"/>
  <c r="M19" i="10"/>
  <c r="F21" i="10"/>
  <c r="D23" i="10"/>
  <c r="F23" i="10" s="1"/>
  <c r="J9" i="10"/>
  <c r="L19" i="10"/>
  <c r="K28" i="10" s="1"/>
  <c r="F70" i="10" s="1"/>
  <c r="E20" i="10"/>
  <c r="F20" i="10"/>
  <c r="J10" i="10" l="1"/>
  <c r="N9" i="10"/>
  <c r="N10" i="10" s="1"/>
  <c r="F74" i="10"/>
  <c r="F28" i="10"/>
  <c r="H47" i="6" l="1"/>
  <c r="J47" i="6" s="1"/>
  <c r="F47" i="6" l="1"/>
  <c r="I47" i="6" l="1"/>
</calcChain>
</file>

<file path=xl/sharedStrings.xml><?xml version="1.0" encoding="utf-8"?>
<sst xmlns="http://schemas.openxmlformats.org/spreadsheetml/2006/main" count="367" uniqueCount="117">
  <si>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</si>
  <si>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</si>
  <si>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</si>
  <si>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</si>
  <si>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</si>
  <si>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</si>
  <si>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</si>
  <si>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</si>
  <si>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</si>
  <si>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</si>
  <si>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</si>
  <si>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</si>
  <si>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</si>
  <si>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</si>
  <si>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Fuentes:</t>
  </si>
  <si>
    <t>Grupo de Gestión Contractual</t>
  </si>
  <si>
    <t>Fecha Informe</t>
  </si>
  <si>
    <t># Contratos Programados</t>
  </si>
  <si>
    <t xml:space="preserve">Comprometido y en ejecución </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</si>
  <si>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</si>
  <si>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</si>
  <si>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</si>
  <si>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</si>
  <si>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</si>
  <si>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</si>
  <si>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</si>
  <si>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</si>
  <si>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</si>
  <si>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</si>
  <si>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</si>
  <si>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</si>
  <si>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</si>
  <si>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</si>
  <si>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</si>
  <si>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</si>
  <si>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</si>
  <si>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</si>
  <si>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</si>
  <si>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</si>
  <si>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</si>
  <si>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</si>
  <si>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</si>
  <si>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</si>
  <si>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</si>
  <si>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</si>
  <si>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</si>
  <si>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</si>
  <si>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</si>
  <si>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</si>
  <si>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</si>
  <si>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</si>
  <si>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</si>
  <si>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</si>
  <si>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</si>
  <si>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</si>
  <si>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</si>
  <si>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</si>
  <si>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</si>
  <si>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</si>
  <si>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</si>
  <si>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2. PAE en SECOP / PAA publicado en Colombia Compra Eficiente.</t>
  </si>
  <si>
    <t>Valor Contratos</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</si>
  <si>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</si>
  <si>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</si>
  <si>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</si>
  <si>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</si>
  <si>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</si>
  <si>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</si>
  <si>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</si>
  <si>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</si>
  <si>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Contratos Estimados</t>
  </si>
  <si>
    <t>Contratos Suscritos</t>
  </si>
  <si>
    <t>Valor total estimado</t>
  </si>
  <si>
    <t>Avance Contratos Periodo %</t>
  </si>
  <si>
    <t>Avance Recursos Periodo %</t>
  </si>
  <si>
    <t>Valor estimado</t>
  </si>
  <si>
    <t>Vigencia</t>
  </si>
  <si>
    <t>Detalle Trimestre 2</t>
  </si>
  <si>
    <t>Detalle Trimestre 3</t>
  </si>
  <si>
    <t>Detalle Trimestre 4</t>
  </si>
  <si>
    <t>DEPENDENCIA PROYECTO/RECURSOS</t>
  </si>
  <si>
    <t>Trimestre 4</t>
  </si>
  <si>
    <t>Trimestre 3</t>
  </si>
  <si>
    <t>Trimestre 2</t>
  </si>
  <si>
    <t>Trimestre 1</t>
  </si>
  <si>
    <t>Recursos PAA</t>
  </si>
  <si>
    <t>PLAN ANUAL DE ADQUISICIONES</t>
  </si>
  <si>
    <t>Dirección de Energía Eléctrica</t>
  </si>
  <si>
    <t>Dirección de Formalización Minera</t>
  </si>
  <si>
    <t>Dirección de Hidrocarburos</t>
  </si>
  <si>
    <t>Grupo de Asuntos Legislativos</t>
  </si>
  <si>
    <t>Grupo de Gestión Administrativa</t>
  </si>
  <si>
    <t>Grupo de Regalías</t>
  </si>
  <si>
    <t>Grupo de Relacionamiento con el Ciudadano y Grestión de la Información</t>
  </si>
  <si>
    <t>Grupo de Tecnologías de la Información y las Comunicaciones</t>
  </si>
  <si>
    <t>Oficina Asesora Jurídica</t>
  </si>
  <si>
    <t>Oficina de Asuntos Ambientales y Sociales</t>
  </si>
  <si>
    <t>Oficina de Asuntos Regulatorios y Empresariales</t>
  </si>
  <si>
    <t>Oficina de Planeación y Gestión Internacional</t>
  </si>
  <si>
    <t>Secretaría General</t>
  </si>
  <si>
    <t>Viceministerio de Minas</t>
  </si>
  <si>
    <t>AÑO 2026</t>
  </si>
  <si>
    <t>Dirección de Minería Empresarial</t>
  </si>
  <si>
    <t>2. Ver Plan Anual de Adquisiciones 2026 en https://www.minenergia.gov.co/es/ministerio/gestion/contratacion/plan-anual-de-adquisiciones/ (clic aquí), donde encontrará los reportes de PAA.</t>
  </si>
  <si>
    <t>https://www.minenergia.gov.co/es/ministerio/gestion/contratacion/ejecucion-contractual/</t>
  </si>
  <si>
    <t>https://www.minenergia.gov.co/es/ministerio/gestion/contratacion/informacion-contractual/</t>
  </si>
  <si>
    <t>Con los datos del resultado del TRIMESTRE I, se observa una alta gestión en la contratación según la misma programación de las áreas y buena ejecución de compromisos de los recursos con las áreas ejecutoras dentro de la programación del PAA, materializando la gestión en buen cumplimiento dentro de los términos estimados. Durante este periodo se presenta una coyuntura y contingencia por el volumen de trámites con personas naturales y jurídicas de cara a los términos de la actual ley de garantías electrorales, sobre los lineamientos de la priorización de las necesidades, generando los contratos de prestación de servicios profesionales y de apoyo a la gestión de acuerdo con las indicaciones a las áreas previamente mediante socialización y circular la debida planificación.
Se recomienda a las áreas aún así estos resultados, mejorar su planificación bajo ese mismo principio de la contratación, por cuanto no todas las necesidades son prioritarias en el primer mes o trimestre para el desarrollo gradual de los proyectos.
La Evaluación del ACUMULADO para el TRIMESTRE I permite observar el avance de la gestión y de cumplimiento en la vigencia.</t>
  </si>
  <si>
    <t>PAA v24:</t>
  </si>
  <si>
    <t>PAA inicial:</t>
  </si>
  <si>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</si>
  <si>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r>
      <t xml:space="preserve">Hasta el primer trimestre del año, se comprometieron recursos dentro de este plan con la suscripción de 1.737 contratos por valor </t>
    </r>
    <r>
      <rPr>
        <sz val="11"/>
        <rFont val="Arial"/>
        <family val="2"/>
      </rPr>
      <t xml:space="preserve">de $466.641 </t>
    </r>
    <r>
      <rPr>
        <sz val="11"/>
        <color theme="1"/>
        <rFont val="Arial"/>
        <family val="2"/>
      </rPr>
      <t>millones de pesos, lo que representó un 89% de la ejecución de los recursos de los proyectos en el trimestre y 61%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</si>
  <si>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Hasta el segundo trimestre del año, se comprometieron recursos dentro de este plan con la suscripción acumulada de 1743 contratos que equivalen al 87%, por valor </t>
    </r>
    <r>
      <rPr>
        <sz val="11"/>
        <rFont val="Arial"/>
        <family val="2"/>
      </rPr>
      <t xml:space="preserve">de $468.885 </t>
    </r>
    <r>
      <rPr>
        <sz val="11"/>
        <color theme="1"/>
        <rFont val="Arial"/>
        <family val="2"/>
      </rPr>
      <t>millones de pesos que representan el 61%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</si>
  <si>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Durante el primer trimestre del año, se comprometieron recursos por valor de </t>
    </r>
    <r>
      <rPr>
        <sz val="11"/>
        <rFont val="Arial"/>
        <family val="2"/>
      </rPr>
      <t>$466.641</t>
    </r>
    <r>
      <rPr>
        <sz val="11"/>
        <color theme="1"/>
        <rFont val="Arial"/>
        <family val="2"/>
      </rPr>
      <t xml:space="preserve"> millones de pesos con la suscripción de 1.737 contratos. </t>
    </r>
    <r>
      <rPr>
        <b/>
        <sz val="11"/>
        <color theme="1"/>
        <rFont val="Arial"/>
        <family val="2"/>
      </rPr>
      <t>(Nota 2)</t>
    </r>
  </si>
  <si>
    <r>
      <t xml:space="preserve">Durante el segundo trimestre del año se comprometieron recursos por valor de </t>
    </r>
    <r>
      <rPr>
        <sz val="11"/>
        <rFont val="Arial"/>
        <family val="2"/>
      </rPr>
      <t>$2,244</t>
    </r>
    <r>
      <rPr>
        <sz val="11"/>
        <color theme="1"/>
        <rFont val="Arial"/>
        <family val="2"/>
      </rPr>
      <t xml:space="preserve"> millones de pesos (2% sobre lo programado) con la suscripción de 6 contratos (7% de lo programado). </t>
    </r>
    <r>
      <rPr>
        <b/>
        <sz val="11"/>
        <color theme="1"/>
        <rFont val="Arial"/>
        <family val="2"/>
      </rPr>
      <t>(Nota 2)</t>
    </r>
  </si>
  <si>
    <t>Con los datos del resultado del TRIMESTRE II, se observa una baja gestión en la contratación según la misma programación de las áreas y baja ejecución de compromisos de los recursos con las áreas ejecutoras dentro de la programación del PAA, materializando la gestión en bajo cumplimiento dentro de los términos estimados. Durante este periodo se presenta una coyuntura por bajo volumen de trámites de cara a los términos de la actual ley de garantías electrorales y baja radicación de trámites, a pesar de los lineamientos de la priorización de las necesidades de acuerdo con las indicaciones a las áreas previamente mediante socialización y circular la debida planificación del PAA.
Se recomienda a las áreas mejorar su planificación bajo ese mismo principio de la contratación, por cuanto durante el segundo trimestre se esperaba una gestión superior para el desarrollo gradual de los proyectos y no dejar para los siguientes trimestres acumular procesos que puedan poner en riesgo la ejecución sobre los compromisos de la entidad.
La Evaluación del ACUMULADO para el TRIMESTRE II permite observar el avance de la gestión y de cumplimiento en la vigencia.</t>
  </si>
  <si>
    <t>PAA v24 SECOP II</t>
  </si>
  <si>
    <t>Total 1737 contratos porque 3 contratos vienen con financiación PAA 2025 con recursos de Regalías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</si>
</sst>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
      <sz val="11"/>
      <color theme="1"/>
      <name val="Calibri"/>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6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auto="1"/>
      </bottom>
      <diagonal/>
    </border>
    <border>
      <left style="thin">
        <color theme="9"/>
      </left>
      <right/>
      <top style="thin">
        <color theme="9"/>
      </top>
      <bottom style="thin">
        <color theme="9"/>
      </bottom>
      <diagonal/>
    </border>
    <border>
      <left/>
      <right/>
      <top style="thin">
        <color theme="9"/>
      </top>
      <bottom style="thin">
        <color auto="1"/>
      </bottom>
      <diagonal/>
    </border>
    <border>
      <left/>
      <right/>
      <top style="thin">
        <color theme="9"/>
      </top>
      <bottom style="thin">
        <color theme="9"/>
      </bottom>
      <diagonal/>
    </border>
    <border>
      <left/>
      <right style="thin">
        <color theme="9"/>
      </right>
      <top style="thin">
        <color theme="9"/>
      </top>
      <bottom style="thin">
        <color auto="1"/>
      </bottom>
      <diagonal/>
    </border>
    <border>
      <left/>
      <right style="thin">
        <color theme="9"/>
      </right>
      <top style="thin">
        <color theme="9"/>
      </top>
      <bottom style="thin">
        <color theme="9"/>
      </bottom>
      <diagonal/>
    </border>
    <border>
      <left/>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right style="thin">
        <color theme="9"/>
      </right>
      <top style="thin">
        <color theme="9" tint="-0.24994659260841701"/>
      </top>
      <bottom/>
      <diagonal/>
    </border>
    <border>
      <left style="thin">
        <color theme="9"/>
      </left>
      <right/>
      <top style="thin">
        <color theme="9" tint="-0.24994659260841701"/>
      </top>
      <bottom/>
      <diagonal/>
    </border>
  </borders>
  <cellStyleXfs count="36">
    <xf numFmtId="0" fontId="0" fillId="0" borderId="0"/>
    <xf numFmtId="43" fontId="3" fillId="0" borderId="0" applyFont="0" applyFill="0" applyBorder="0" applyAlignment="0" applyProtection="0"/>
    <xf numFmtId="9" fontId="3" fillId="0" borderId="0" applyFont="0" applyFill="0" applyBorder="0" applyAlignment="0" applyProtection="0"/>
    <xf numFmtId="49" fontId="7" fillId="0" borderId="0" applyFill="0" applyBorder="0" applyProtection="0">
      <alignment horizontal="left" vertical="center"/>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0" fontId="7" fillId="0" borderId="1" applyNumberFormat="0" applyFill="0" applyProtection="0">
      <alignment horizontal="left" vertical="center"/>
    </xf>
    <xf numFmtId="0" fontId="3" fillId="0" borderId="1" applyNumberFormat="0" applyFont="0" applyFill="0" applyAlignment="0" applyProtection="0"/>
    <xf numFmtId="43"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4" fontId="7" fillId="0" borderId="0" applyFill="0" applyBorder="0" applyProtection="0">
      <alignment horizontal="right" vertical="center"/>
    </xf>
    <xf numFmtId="22" fontId="7" fillId="0" borderId="0" applyFill="0" applyBorder="0" applyProtection="0">
      <alignment horizontal="right" vertical="center"/>
    </xf>
    <xf numFmtId="4" fontId="7" fillId="0" borderId="0" applyFill="0" applyBorder="0" applyProtection="0">
      <alignment horizontal="right" vertical="center"/>
    </xf>
    <xf numFmtId="4" fontId="7" fillId="0" borderId="1" applyFill="0" applyProtection="0">
      <alignment horizontal="right" vertical="center"/>
    </xf>
    <xf numFmtId="168" fontId="7" fillId="0" borderId="0" applyFill="0" applyBorder="0" applyProtection="0">
      <alignment horizontal="right" vertical="center"/>
    </xf>
    <xf numFmtId="168" fontId="7" fillId="0" borderId="1" applyFill="0" applyProtection="0">
      <alignment horizontal="right" vertical="center"/>
    </xf>
    <xf numFmtId="0" fontId="8" fillId="2" borderId="0" applyNumberFormat="0" applyBorder="0" applyProtection="0">
      <alignment horizontal="center" vertical="center"/>
    </xf>
    <xf numFmtId="0" fontId="8" fillId="3" borderId="0" applyNumberFormat="0" applyBorder="0" applyProtection="0">
      <alignment horizontal="center" vertical="center" wrapText="1"/>
    </xf>
    <xf numFmtId="0" fontId="7" fillId="3" borderId="0" applyNumberFormat="0" applyBorder="0" applyProtection="0">
      <alignment horizontal="right" vertical="center" wrapText="1"/>
    </xf>
    <xf numFmtId="0" fontId="8" fillId="4"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9" fillId="5" borderId="1" applyNumberFormat="0" applyProtection="0">
      <alignment horizontal="left" vertical="center"/>
    </xf>
    <xf numFmtId="0" fontId="10" fillId="0" borderId="0"/>
    <xf numFmtId="0" fontId="10" fillId="0" borderId="0"/>
    <xf numFmtId="3" fontId="7" fillId="0" borderId="0" applyFill="0" applyBorder="0" applyProtection="0">
      <alignment horizontal="right" vertical="center"/>
    </xf>
    <xf numFmtId="3" fontId="7" fillId="0" borderId="1" applyFill="0" applyProtection="0">
      <alignment horizontal="right" vertical="center"/>
    </xf>
    <xf numFmtId="9" fontId="3" fillId="0" borderId="0" applyFont="0" applyFill="0" applyBorder="0" applyAlignment="0" applyProtection="0"/>
    <xf numFmtId="9" fontId="10" fillId="0" borderId="0" applyFon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 fillId="0" borderId="0"/>
    <xf numFmtId="9" fontId="23" fillId="0" borderId="0" applyFont="0" applyFill="0" applyBorder="0" applyAlignment="0" applyProtection="0"/>
    <xf numFmtId="171" fontId="23" fillId="0" borderId="0" applyFont="0" applyFill="0" applyBorder="0" applyAlignment="0" applyProtection="0"/>
  </cellStyleXfs>
  <cellXfs count="208">
    <xf numFmtId="0" fontId="0" fillId="0" borderId="0" xfId="0"/>
    <xf numFmtId="0" fontId="0" fillId="0" borderId="0" xfId="0" applyAlignment="1">
      <alignment horizontal="right"/>
    </xf>
    <xf numFmtId="0" fontId="4" fillId="0" borderId="0" xfId="0" applyFont="1" applyAlignment="1">
      <alignment horizontal="right"/>
    </xf>
    <xf numFmtId="14" fontId="4" fillId="0" borderId="0" xfId="0" applyNumberFormat="1" applyFont="1" applyAlignment="1">
      <alignment horizontal="center"/>
    </xf>
    <xf numFmtId="0" fontId="0" fillId="0" borderId="0" xfId="0"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0" xfId="0" applyFont="1"/>
    <xf numFmtId="0" fontId="0" fillId="0" borderId="0" xfId="0" applyAlignment="1">
      <alignment vertical="center"/>
    </xf>
    <xf numFmtId="0" fontId="4" fillId="0" borderId="0" xfId="0" applyFont="1"/>
    <xf numFmtId="0" fontId="0" fillId="0" borderId="10" xfId="0" applyBorder="1" applyAlignment="1">
      <alignment horizontal="center" vertical="center" wrapText="1"/>
    </xf>
    <xf numFmtId="0" fontId="5" fillId="0" borderId="0" xfId="0" applyFont="1" applyAlignment="1">
      <alignment horizontal="right"/>
    </xf>
    <xf numFmtId="0" fontId="6" fillId="0" borderId="0" xfId="0" applyFont="1" applyAlignment="1">
      <alignment horizontal="center"/>
    </xf>
    <xf numFmtId="0" fontId="12" fillId="0" borderId="0" xfId="0" applyFont="1" applyAlignment="1">
      <alignment vertical="top"/>
    </xf>
    <xf numFmtId="0" fontId="13" fillId="0" borderId="0" xfId="0" applyFont="1" applyAlignment="1">
      <alignment horizontal="justify" wrapText="1"/>
    </xf>
    <xf numFmtId="0" fontId="13" fillId="0" borderId="0" xfId="0" applyFont="1"/>
    <xf numFmtId="0" fontId="13" fillId="0" borderId="0" xfId="0" applyFont="1" applyAlignment="1">
      <alignment vertical="center"/>
    </xf>
    <xf numFmtId="0" fontId="13" fillId="0" borderId="0" xfId="0" applyFont="1" applyAlignment="1">
      <alignment horizontal="justify" vertical="top" wrapText="1"/>
    </xf>
    <xf numFmtId="0" fontId="12" fillId="0" borderId="0" xfId="0" applyFont="1"/>
    <xf numFmtId="0" fontId="13" fillId="0" borderId="0" xfId="0" applyFont="1" applyAlignment="1">
      <alignment wrapText="1"/>
    </xf>
    <xf numFmtId="0" fontId="13" fillId="0" borderId="0" xfId="0" applyFont="1" applyAlignment="1">
      <alignment horizontal="right"/>
    </xf>
    <xf numFmtId="14" fontId="13"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2" xfId="0" applyBorder="1" applyAlignment="1">
      <alignment horizontal="center" vertical="center"/>
    </xf>
    <xf numFmtId="0" fontId="15" fillId="0" borderId="0" xfId="0" applyFont="1"/>
    <xf numFmtId="169" fontId="3"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3" fillId="0" borderId="12" xfId="31" applyNumberFormat="1" applyFont="1" applyFill="1" applyBorder="1" applyAlignment="1">
      <alignment horizontal="center" vertical="center"/>
    </xf>
    <xf numFmtId="164" fontId="0" fillId="0" borderId="1" xfId="0" applyNumberFormat="1" applyBorder="1" applyAlignment="1">
      <alignment horizont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4" fillId="0" borderId="0" xfId="0" applyFont="1" applyAlignment="1">
      <alignment horizontal="left"/>
    </xf>
    <xf numFmtId="0" fontId="18" fillId="0" borderId="0" xfId="0" applyFont="1" applyAlignment="1">
      <alignment horizontal="right"/>
    </xf>
    <xf numFmtId="0" fontId="19"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6" xfId="0" applyBorder="1" applyAlignment="1">
      <alignment vertical="center"/>
    </xf>
    <xf numFmtId="0" fontId="0" fillId="0" borderId="0" xfId="0" applyAlignment="1">
      <alignment vertical="center" wrapText="1"/>
    </xf>
    <xf numFmtId="0" fontId="0" fillId="0" borderId="36" xfId="0" applyBorder="1" applyAlignment="1">
      <alignment vertical="center" wrapText="1"/>
    </xf>
    <xf numFmtId="169" fontId="3" fillId="0" borderId="0" xfId="31" applyNumberFormat="1" applyFont="1" applyFill="1" applyBorder="1" applyAlignment="1">
      <alignment vertical="center"/>
    </xf>
    <xf numFmtId="0" fontId="19" fillId="0" borderId="0" xfId="0" applyFont="1"/>
    <xf numFmtId="0" fontId="19" fillId="0" borderId="0" xfId="0" applyFont="1" applyAlignment="1">
      <alignment horizontal="justify" wrapText="1"/>
    </xf>
    <xf numFmtId="14" fontId="19" fillId="0" borderId="0" xfId="0" applyNumberFormat="1" applyFont="1" applyAlignment="1">
      <alignment horizontal="center"/>
    </xf>
    <xf numFmtId="14" fontId="6" fillId="0" borderId="0" xfId="0" applyNumberFormat="1" applyFont="1" applyAlignment="1">
      <alignment horizontal="left"/>
    </xf>
    <xf numFmtId="0" fontId="19" fillId="0" borderId="0" xfId="0" applyFont="1" applyAlignment="1">
      <alignment vertical="center"/>
    </xf>
    <xf numFmtId="0" fontId="19"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3" fillId="0" borderId="1" xfId="30" applyFont="1" applyFill="1" applyBorder="1" applyAlignment="1">
      <alignment horizontal="center" vertical="center"/>
    </xf>
    <xf numFmtId="9" fontId="3" fillId="0" borderId="12" xfId="30" applyFont="1" applyFill="1" applyBorder="1" applyAlignment="1">
      <alignment horizontal="center" vertical="center"/>
    </xf>
    <xf numFmtId="0" fontId="5" fillId="6" borderId="1" xfId="0" applyFont="1" applyFill="1" applyBorder="1" applyAlignment="1">
      <alignment horizontal="center"/>
    </xf>
    <xf numFmtId="0" fontId="5" fillId="6" borderId="0" xfId="0" applyFont="1" applyFill="1" applyAlignment="1">
      <alignment horizontal="center"/>
    </xf>
    <xf numFmtId="0" fontId="0" fillId="6" borderId="14" xfId="0" applyFill="1" applyBorder="1" applyAlignment="1">
      <alignment horizontal="center" vertical="center" wrapText="1"/>
    </xf>
    <xf numFmtId="0" fontId="0" fillId="6" borderId="6" xfId="1" applyNumberFormat="1" applyFont="1" applyFill="1" applyBorder="1" applyAlignment="1">
      <alignment horizontal="center" vertical="center"/>
    </xf>
    <xf numFmtId="0" fontId="0" fillId="6" borderId="7" xfId="0" applyFill="1" applyBorder="1" applyAlignment="1">
      <alignment horizontal="center" vertical="center"/>
    </xf>
    <xf numFmtId="0" fontId="0" fillId="7" borderId="7" xfId="0" applyFill="1" applyBorder="1" applyAlignment="1">
      <alignment horizontal="center" vertical="center" wrapText="1"/>
    </xf>
    <xf numFmtId="9" fontId="0" fillId="6" borderId="8" xfId="30" applyFont="1" applyFill="1" applyBorder="1" applyAlignment="1">
      <alignment horizontal="center" vertical="center"/>
    </xf>
    <xf numFmtId="0" fontId="15" fillId="7" borderId="24" xfId="0" applyFont="1" applyFill="1" applyBorder="1" applyAlignment="1">
      <alignment horizontal="center" vertical="center" wrapText="1"/>
    </xf>
    <xf numFmtId="0" fontId="15" fillId="7" borderId="25" xfId="0" applyFont="1" applyFill="1" applyBorder="1" applyAlignment="1">
      <alignment horizontal="center" vertical="center" wrapText="1"/>
    </xf>
    <xf numFmtId="169" fontId="3" fillId="6" borderId="6" xfId="31" applyNumberFormat="1" applyFont="1" applyFill="1" applyBorder="1" applyAlignment="1">
      <alignment horizontal="center" vertical="center"/>
    </xf>
    <xf numFmtId="169" fontId="3" fillId="6" borderId="7" xfId="31" applyNumberFormat="1" applyFont="1" applyFill="1" applyBorder="1" applyAlignment="1">
      <alignment horizontal="center" vertical="center"/>
    </xf>
    <xf numFmtId="9" fontId="5" fillId="6" borderId="1" xfId="0" applyNumberFormat="1" applyFont="1" applyFill="1" applyBorder="1" applyAlignment="1">
      <alignment horizontal="center" vertical="center"/>
    </xf>
    <xf numFmtId="9" fontId="13" fillId="6" borderId="1" xfId="0" applyNumberFormat="1" applyFont="1" applyFill="1" applyBorder="1" applyAlignment="1">
      <alignment horizontal="center" vertical="top"/>
    </xf>
    <xf numFmtId="0" fontId="13" fillId="6" borderId="1" xfId="0" applyFont="1" applyFill="1" applyBorder="1" applyAlignment="1">
      <alignment horizontal="center" vertical="top"/>
    </xf>
    <xf numFmtId="0" fontId="0" fillId="8" borderId="0" xfId="0" applyFill="1"/>
    <xf numFmtId="0" fontId="2" fillId="0" borderId="0" xfId="33"/>
    <xf numFmtId="0" fontId="2" fillId="0" borderId="0" xfId="33" applyAlignment="1">
      <alignment vertical="center" wrapText="1"/>
    </xf>
    <xf numFmtId="170" fontId="0" fillId="0" borderId="0" xfId="0" applyNumberFormat="1" applyAlignment="1">
      <alignment vertical="center"/>
    </xf>
    <xf numFmtId="164" fontId="5" fillId="6" borderId="0" xfId="0" applyNumberFormat="1" applyFont="1" applyFill="1" applyAlignment="1">
      <alignment horizontal="centerContinuous"/>
    </xf>
    <xf numFmtId="0" fontId="5" fillId="6" borderId="0" xfId="0" applyFont="1" applyFill="1" applyAlignment="1">
      <alignment horizontal="centerContinuous"/>
    </xf>
    <xf numFmtId="9" fontId="0" fillId="0" borderId="13" xfId="30" applyFont="1" applyFill="1" applyBorder="1" applyAlignment="1">
      <alignment horizontal="center" vertical="center"/>
    </xf>
    <xf numFmtId="0" fontId="15" fillId="7" borderId="42"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0" fillId="7" borderId="14"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0" borderId="48" xfId="0" applyBorder="1" applyAlignment="1">
      <alignment horizontal="center" vertical="center"/>
    </xf>
    <xf numFmtId="0" fontId="19" fillId="0" borderId="0" xfId="0" applyFont="1" applyAlignment="1">
      <alignment horizontal="right" vertical="center"/>
    </xf>
    <xf numFmtId="164" fontId="0" fillId="11" borderId="1" xfId="0" applyNumberFormat="1" applyFill="1" applyBorder="1" applyAlignment="1">
      <alignment horizontal="center"/>
    </xf>
    <xf numFmtId="0" fontId="0" fillId="11" borderId="9" xfId="0" applyFill="1" applyBorder="1" applyAlignment="1">
      <alignment horizontal="center" vertical="center" wrapText="1"/>
    </xf>
    <xf numFmtId="0" fontId="0" fillId="11" borderId="45" xfId="0"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top"/>
    </xf>
    <xf numFmtId="9" fontId="5" fillId="11" borderId="1" xfId="2" applyFont="1" applyFill="1" applyBorder="1" applyAlignment="1">
      <alignment horizontal="center"/>
    </xf>
    <xf numFmtId="9" fontId="5" fillId="0" borderId="1" xfId="2" applyFont="1" applyFill="1" applyBorder="1" applyAlignment="1">
      <alignment horizontal="center"/>
    </xf>
    <xf numFmtId="0" fontId="4" fillId="8" borderId="0" xfId="0" applyFont="1" applyFill="1"/>
    <xf numFmtId="1" fontId="0" fillId="0" borderId="32" xfId="0" applyNumberFormat="1" applyBorder="1" applyAlignment="1">
      <alignment horizontal="center" vertical="center"/>
    </xf>
    <xf numFmtId="1" fontId="0" fillId="0" borderId="47" xfId="0" applyNumberFormat="1" applyBorder="1" applyAlignment="1">
      <alignment horizontal="center" vertical="center"/>
    </xf>
    <xf numFmtId="0" fontId="21" fillId="9" borderId="49" xfId="0" applyFont="1" applyFill="1" applyBorder="1" applyAlignment="1">
      <alignment horizontal="center" vertical="center" wrapText="1"/>
    </xf>
    <xf numFmtId="0" fontId="24" fillId="0" borderId="0" xfId="0" applyFont="1"/>
    <xf numFmtId="0" fontId="13" fillId="0" borderId="0" xfId="0" applyFont="1" applyAlignment="1">
      <alignment horizontal="left"/>
    </xf>
    <xf numFmtId="14" fontId="0" fillId="0" borderId="0" xfId="0" applyNumberFormat="1" applyAlignment="1">
      <alignment horizontal="left"/>
    </xf>
    <xf numFmtId="1" fontId="0" fillId="0" borderId="1" xfId="0" applyNumberFormat="1" applyBorder="1" applyAlignment="1">
      <alignment horizontal="center" vertical="center"/>
    </xf>
    <xf numFmtId="0" fontId="20" fillId="0" borderId="0" xfId="32"/>
    <xf numFmtId="0" fontId="21" fillId="9" borderId="64" xfId="0" applyFont="1" applyFill="1" applyBorder="1" applyAlignment="1">
      <alignment horizontal="center" vertical="center" wrapText="1"/>
    </xf>
    <xf numFmtId="0" fontId="21" fillId="9" borderId="65" xfId="0" applyFont="1" applyFill="1" applyBorder="1" applyAlignment="1">
      <alignment horizontal="center" vertical="center" wrapText="1"/>
    </xf>
    <xf numFmtId="0" fontId="25" fillId="0" borderId="54" xfId="0" applyFont="1" applyBorder="1" applyAlignment="1">
      <alignment horizontal="left" vertical="center" wrapText="1"/>
    </xf>
    <xf numFmtId="0" fontId="25" fillId="0" borderId="63" xfId="0" applyFont="1" applyBorder="1" applyAlignment="1">
      <alignment horizontal="center" vertical="center" wrapText="1"/>
    </xf>
    <xf numFmtId="170" fontId="25" fillId="0" borderId="66" xfId="0" applyNumberFormat="1" applyFont="1" applyBorder="1" applyAlignment="1">
      <alignment horizontal="right" vertical="center" wrapText="1"/>
    </xf>
    <xf numFmtId="0" fontId="25" fillId="0" borderId="55" xfId="0" applyFont="1" applyBorder="1" applyAlignment="1">
      <alignment horizontal="center" vertical="center" wrapText="1"/>
    </xf>
    <xf numFmtId="170" fontId="25" fillId="0" borderId="56" xfId="0" applyNumberFormat="1" applyFont="1" applyBorder="1" applyAlignment="1">
      <alignment horizontal="right" vertical="center" wrapText="1"/>
    </xf>
    <xf numFmtId="0" fontId="22" fillId="10" borderId="57" xfId="0" applyFont="1" applyFill="1" applyBorder="1" applyAlignment="1">
      <alignment vertical="center"/>
    </xf>
    <xf numFmtId="1" fontId="0" fillId="0" borderId="67" xfId="0" applyNumberFormat="1" applyBorder="1" applyAlignment="1">
      <alignment horizontal="center" vertical="center" wrapText="1"/>
    </xf>
    <xf numFmtId="1" fontId="0" fillId="0" borderId="63" xfId="0" applyNumberFormat="1" applyBorder="1" applyAlignment="1">
      <alignment horizontal="center" vertical="center" wrapText="1"/>
    </xf>
    <xf numFmtId="170" fontId="0" fillId="0" borderId="63" xfId="0" applyNumberFormat="1" applyBorder="1" applyAlignment="1">
      <alignment vertical="center"/>
    </xf>
    <xf numFmtId="9" fontId="0" fillId="0" borderId="63" xfId="34" applyFont="1" applyBorder="1" applyAlignment="1">
      <alignment horizontal="center" vertical="center"/>
    </xf>
    <xf numFmtId="9" fontId="0" fillId="0" borderId="66" xfId="34" applyFont="1" applyBorder="1" applyAlignment="1">
      <alignment horizontal="center" vertical="center"/>
    </xf>
    <xf numFmtId="1" fontId="0" fillId="0" borderId="54" xfId="0" applyNumberFormat="1" applyBorder="1" applyAlignment="1">
      <alignment horizontal="center" vertical="center" wrapText="1"/>
    </xf>
    <xf numFmtId="1" fontId="0" fillId="0" borderId="55" xfId="0" applyNumberFormat="1" applyBorder="1" applyAlignment="1">
      <alignment horizontal="center" vertical="center" wrapText="1"/>
    </xf>
    <xf numFmtId="170" fontId="0" fillId="0" borderId="55" xfId="0" applyNumberFormat="1" applyBorder="1" applyAlignment="1">
      <alignment vertical="center"/>
    </xf>
    <xf numFmtId="9" fontId="0" fillId="0" borderId="56" xfId="34" applyFont="1" applyBorder="1" applyAlignment="1">
      <alignment horizontal="center" vertical="center"/>
    </xf>
    <xf numFmtId="1" fontId="22" fillId="10" borderId="59" xfId="0" applyNumberFormat="1" applyFont="1" applyFill="1" applyBorder="1" applyAlignment="1">
      <alignment horizontal="center" vertical="center"/>
    </xf>
    <xf numFmtId="170" fontId="22" fillId="10" borderId="61" xfId="0" applyNumberFormat="1" applyFont="1" applyFill="1" applyBorder="1" applyAlignment="1">
      <alignment vertical="center"/>
    </xf>
    <xf numFmtId="1" fontId="22" fillId="10" borderId="58" xfId="0" applyNumberFormat="1" applyFont="1" applyFill="1" applyBorder="1" applyAlignment="1">
      <alignment horizontal="center" vertical="center"/>
    </xf>
    <xf numFmtId="1" fontId="22" fillId="10" borderId="60" xfId="0" applyNumberFormat="1" applyFont="1" applyFill="1" applyBorder="1" applyAlignment="1">
      <alignment horizontal="center" vertical="center"/>
    </xf>
    <xf numFmtId="170" fontId="22" fillId="10" borderId="60" xfId="0" applyNumberFormat="1" applyFont="1" applyFill="1" applyBorder="1" applyAlignment="1">
      <alignment vertical="center"/>
    </xf>
    <xf numFmtId="9" fontId="22" fillId="10" borderId="60" xfId="2" applyFont="1" applyFill="1" applyBorder="1" applyAlignment="1">
      <alignment horizontal="center" vertical="center"/>
    </xf>
    <xf numFmtId="9" fontId="22" fillId="10" borderId="62" xfId="2" applyFont="1" applyFill="1" applyBorder="1" applyAlignment="1">
      <alignment horizontal="center" vertical="center"/>
    </xf>
    <xf numFmtId="0" fontId="25" fillId="0" borderId="54" xfId="0" applyFont="1" applyBorder="1" applyAlignment="1">
      <alignment horizontal="left" vertical="center"/>
    </xf>
    <xf numFmtId="170" fontId="2" fillId="0" borderId="0" xfId="33" applyNumberFormat="1"/>
    <xf numFmtId="164" fontId="0" fillId="11" borderId="1" xfId="0" applyNumberFormat="1" applyFill="1" applyBorder="1" applyAlignment="1">
      <alignment horizontal="center" vertical="center"/>
    </xf>
    <xf numFmtId="164" fontId="0" fillId="0" borderId="1" xfId="0" applyNumberFormat="1" applyBorder="1" applyAlignment="1">
      <alignment horizontal="center" vertical="center"/>
    </xf>
    <xf numFmtId="1" fontId="0" fillId="11" borderId="46" xfId="0" applyNumberFormat="1" applyFill="1" applyBorder="1" applyAlignment="1">
      <alignment horizontal="center" vertical="center"/>
    </xf>
    <xf numFmtId="1" fontId="0" fillId="11" borderId="4" xfId="0" applyNumberFormat="1" applyFill="1" applyBorder="1" applyAlignment="1">
      <alignment horizontal="center" vertical="center"/>
    </xf>
    <xf numFmtId="9" fontId="0" fillId="11" borderId="4" xfId="30" applyFont="1" applyFill="1" applyBorder="1" applyAlignment="1">
      <alignment horizontal="center" vertical="center"/>
    </xf>
    <xf numFmtId="9" fontId="0" fillId="11" borderId="5" xfId="30" applyFont="1" applyFill="1" applyBorder="1" applyAlignment="1">
      <alignment horizontal="center" vertical="center"/>
    </xf>
    <xf numFmtId="169" fontId="3" fillId="11" borderId="4" xfId="31" applyNumberFormat="1" applyFont="1" applyFill="1" applyBorder="1" applyAlignment="1">
      <alignment horizontal="right" vertical="center"/>
    </xf>
    <xf numFmtId="9" fontId="3" fillId="11" borderId="4" xfId="30" applyFont="1" applyFill="1" applyBorder="1" applyAlignment="1">
      <alignment horizontal="center" vertical="center"/>
    </xf>
    <xf numFmtId="0" fontId="19" fillId="0" borderId="2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0" fillId="0" borderId="0" xfId="0" applyAlignment="1">
      <alignment horizontal="justify" vertical="top" wrapText="1"/>
    </xf>
    <xf numFmtId="0" fontId="6" fillId="0" borderId="1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3" xfId="0" applyFont="1" applyBorder="1" applyAlignment="1">
      <alignment horizontal="center" vertical="center" wrapText="1"/>
    </xf>
    <xf numFmtId="0" fontId="12" fillId="0" borderId="0" xfId="0" applyFont="1" applyAlignment="1">
      <alignment horizontal="justify" vertical="top" wrapText="1"/>
    </xf>
    <xf numFmtId="0" fontId="20" fillId="0" borderId="0" xfId="32" applyFill="1"/>
    <xf numFmtId="9" fontId="6" fillId="0" borderId="33" xfId="0" applyNumberFormat="1" applyFont="1" applyBorder="1" applyAlignment="1">
      <alignment horizontal="center" vertical="center" wrapText="1"/>
    </xf>
    <xf numFmtId="9" fontId="6" fillId="0" borderId="34"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13" fillId="0" borderId="16" xfId="0" applyFont="1" applyBorder="1" applyAlignment="1">
      <alignment horizontal="center" vertical="top"/>
    </xf>
    <xf numFmtId="0" fontId="13" fillId="0" borderId="39" xfId="0" applyFont="1" applyBorder="1" applyAlignment="1">
      <alignment horizontal="center" vertical="top"/>
    </xf>
    <xf numFmtId="0" fontId="13" fillId="0" borderId="32" xfId="0" applyFont="1" applyBorder="1" applyAlignment="1">
      <alignment horizontal="center" vertical="top"/>
    </xf>
    <xf numFmtId="0" fontId="13" fillId="0" borderId="1" xfId="0" applyFont="1" applyBorder="1" applyAlignment="1">
      <alignment horizontal="center" vertical="top"/>
    </xf>
    <xf numFmtId="0" fontId="13" fillId="0" borderId="0" xfId="0" applyFont="1" applyAlignment="1">
      <alignment horizontal="justify" vertical="top" wrapText="1"/>
    </xf>
    <xf numFmtId="0" fontId="5" fillId="0" borderId="41" xfId="0" applyFont="1" applyBorder="1" applyAlignment="1">
      <alignment horizontal="center"/>
    </xf>
    <xf numFmtId="0" fontId="5" fillId="0" borderId="37"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0" xfId="0" applyFont="1" applyBorder="1" applyAlignment="1">
      <alignment horizontal="center"/>
    </xf>
    <xf numFmtId="0" fontId="5" fillId="0" borderId="18" xfId="0" applyFont="1" applyBorder="1" applyAlignment="1">
      <alignment horizontal="center"/>
    </xf>
    <xf numFmtId="0" fontId="0" fillId="0" borderId="36" xfId="0" applyBorder="1" applyAlignment="1">
      <alignment horizontal="right" vertical="center" wrapText="1"/>
    </xf>
    <xf numFmtId="0" fontId="0" fillId="0" borderId="0" xfId="0" applyAlignment="1">
      <alignment horizontal="right" vertical="center" wrapText="1"/>
    </xf>
    <xf numFmtId="0" fontId="0" fillId="0" borderId="37" xfId="0" applyBorder="1" applyAlignment="1">
      <alignment horizontal="center" vertical="center"/>
    </xf>
    <xf numFmtId="0" fontId="0" fillId="0" borderId="0" xfId="0" applyAlignment="1">
      <alignment horizontal="right" vertical="center"/>
    </xf>
    <xf numFmtId="0" fontId="0" fillId="0" borderId="36" xfId="0" applyBorder="1" applyAlignment="1">
      <alignment horizontal="right"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69" fontId="3" fillId="0" borderId="38" xfId="31" applyNumberFormat="1" applyFont="1" applyFill="1" applyBorder="1" applyAlignment="1">
      <alignment horizontal="center" vertical="center"/>
    </xf>
    <xf numFmtId="0" fontId="5" fillId="0" borderId="0" xfId="0" applyFont="1" applyAlignment="1">
      <alignment horizontal="center"/>
    </xf>
    <xf numFmtId="0" fontId="13" fillId="0" borderId="0" xfId="0" applyFont="1" applyAlignment="1">
      <alignment horizontal="left" vertical="top" wrapText="1"/>
    </xf>
    <xf numFmtId="0" fontId="5" fillId="0" borderId="1" xfId="0" applyFont="1" applyBorder="1" applyAlignment="1">
      <alignment horizontal="center"/>
    </xf>
    <xf numFmtId="0" fontId="5" fillId="0" borderId="1" xfId="0" applyFont="1" applyBorder="1" applyAlignment="1">
      <alignment horizontal="center" vertical="center"/>
    </xf>
    <xf numFmtId="0" fontId="19" fillId="0" borderId="1" xfId="0" applyFont="1" applyBorder="1" applyAlignment="1">
      <alignment horizontal="right" vertical="center"/>
    </xf>
    <xf numFmtId="0" fontId="11" fillId="0" borderId="1" xfId="0" applyFont="1" applyBorder="1" applyAlignment="1">
      <alignment horizontal="right" vertical="center"/>
    </xf>
    <xf numFmtId="0" fontId="21" fillId="9" borderId="52" xfId="0"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50"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21" fillId="9" borderId="49" xfId="0" applyFont="1" applyFill="1" applyBorder="1" applyAlignment="1">
      <alignment horizontal="center" vertical="center" wrapText="1"/>
    </xf>
    <xf numFmtId="0" fontId="0" fillId="11" borderId="10" xfId="0" applyFill="1" applyBorder="1" applyAlignment="1">
      <alignment horizontal="center" vertical="center" wrapText="1"/>
    </xf>
    <xf numFmtId="1" fontId="0" fillId="11" borderId="32" xfId="0" applyNumberFormat="1" applyFill="1" applyBorder="1" applyAlignment="1">
      <alignment horizontal="center" vertical="center"/>
    </xf>
    <xf numFmtId="1" fontId="0" fillId="11" borderId="1" xfId="0" applyNumberFormat="1" applyFill="1" applyBorder="1" applyAlignment="1">
      <alignment horizontal="center" vertical="center"/>
    </xf>
    <xf numFmtId="9" fontId="0" fillId="11" borderId="1" xfId="30" applyFont="1" applyFill="1" applyBorder="1" applyAlignment="1">
      <alignment horizontal="center" vertical="center"/>
    </xf>
    <xf numFmtId="9" fontId="0" fillId="11" borderId="3" xfId="30" applyFont="1" applyFill="1" applyBorder="1" applyAlignment="1">
      <alignment horizontal="center" vertical="center"/>
    </xf>
    <xf numFmtId="169" fontId="3" fillId="11" borderId="1" xfId="31" applyNumberFormat="1" applyFont="1" applyFill="1" applyBorder="1" applyAlignment="1">
      <alignment horizontal="center" vertical="center"/>
    </xf>
    <xf numFmtId="9" fontId="3" fillId="11" borderId="1" xfId="30" applyFont="1" applyFill="1" applyBorder="1" applyAlignment="1">
      <alignment horizontal="center" vertical="center"/>
    </xf>
    <xf numFmtId="0" fontId="0" fillId="0" borderId="45" xfId="0" applyFill="1" applyBorder="1" applyAlignment="1">
      <alignment horizontal="center" vertical="center" wrapText="1"/>
    </xf>
    <xf numFmtId="164" fontId="0" fillId="0" borderId="1" xfId="0" applyNumberFormat="1" applyFill="1" applyBorder="1" applyAlignment="1">
      <alignment horizontal="center" vertical="center"/>
    </xf>
    <xf numFmtId="169" fontId="3" fillId="0" borderId="4" xfId="31" applyNumberFormat="1" applyFont="1" applyFill="1" applyBorder="1" applyAlignment="1">
      <alignment horizontal="right" vertical="center"/>
    </xf>
    <xf numFmtId="9" fontId="3" fillId="0" borderId="4" xfId="30" applyFont="1" applyFill="1" applyBorder="1" applyAlignment="1">
      <alignment horizontal="center" vertical="center"/>
    </xf>
    <xf numFmtId="9" fontId="0" fillId="0" borderId="5" xfId="30" applyFont="1" applyFill="1" applyBorder="1" applyAlignment="1">
      <alignment horizontal="center" vertical="center"/>
    </xf>
    <xf numFmtId="0" fontId="0" fillId="0" borderId="9" xfId="0" applyFill="1" applyBorder="1" applyAlignment="1">
      <alignment horizontal="center" vertical="center" wrapText="1"/>
    </xf>
    <xf numFmtId="1" fontId="0" fillId="0" borderId="46" xfId="0" applyNumberFormat="1" applyFill="1" applyBorder="1" applyAlignment="1">
      <alignment horizontal="center" vertical="center"/>
    </xf>
    <xf numFmtId="1" fontId="0" fillId="0" borderId="4" xfId="0" applyNumberFormat="1" applyFill="1" applyBorder="1" applyAlignment="1">
      <alignment horizontal="center" vertical="center"/>
    </xf>
    <xf numFmtId="9" fontId="0" fillId="0" borderId="4" xfId="30" applyFont="1" applyFill="1" applyBorder="1" applyAlignment="1">
      <alignment horizontal="center" vertical="center"/>
    </xf>
    <xf numFmtId="14" fontId="4" fillId="0" borderId="0" xfId="0" applyNumberFormat="1" applyFont="1" applyAlignment="1">
      <alignment horizontal="right"/>
    </xf>
    <xf numFmtId="14" fontId="4" fillId="0" borderId="0" xfId="0" applyNumberFormat="1" applyFont="1" applyAlignment="1">
      <alignment horizontal="left"/>
    </xf>
    <xf numFmtId="0" fontId="1" fillId="0" borderId="0" xfId="33" applyFont="1"/>
    <xf numFmtId="0" fontId="19" fillId="0" borderId="0" xfId="0" applyFont="1" applyAlignment="1">
      <alignment horizontal="left"/>
    </xf>
    <xf numFmtId="14" fontId="19" fillId="8" borderId="0" xfId="0" applyNumberFormat="1" applyFont="1" applyFill="1" applyAlignment="1">
      <alignment horizont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8F6-8D78-4D0F855E3970}"/>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74-48F6-8D78-4D0F855E3970}"/>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"$"#,##0;[Red]\-"$"#,##0</c:formatCode>
                <c:ptCount val="5"/>
                <c:pt idx="0">
                  <c:v>525361244191.09003</c:v>
                </c:pt>
                <c:pt idx="1">
                  <c:v>111937279712</c:v>
                </c:pt>
                <c:pt idx="2">
                  <c:v>130147963799.45</c:v>
                </c:pt>
                <c:pt idx="3">
                  <c:v>1007809151</c:v>
                </c:pt>
                <c:pt idx="4" formatCode="_-&quot;$&quot;* #,##0_-;\-&quot;$&quot;* #,##0_-;_-&quot;$&quot;* &quot;-&quot;??_-;_-@_-">
                  <c:v>768454296853.54004</c:v>
                </c:pt>
              </c:numCache>
            </c:numRef>
          </c:val>
          <c:extLst>
            <c:ext xmlns:c16="http://schemas.microsoft.com/office/drawing/2014/chart" uri="{C3380CC4-5D6E-409C-BE32-E72D297353CC}">
              <c16:uniqueId val="{00000002-8874-48F6-8D78-4D0F855E3970}"/>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74-48F6-8D78-4D0F855E3970}"/>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74-48F6-8D78-4D0F855E3970}"/>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74-48F6-8D78-4D0F855E3970}"/>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466641180446.47009</c:v>
                </c:pt>
                <c:pt idx="1">
                  <c:v>2244098493</c:v>
                </c:pt>
                <c:pt idx="4">
                  <c:v>468885278939.47009</c:v>
                </c:pt>
              </c:numCache>
            </c:numRef>
          </c:val>
          <c:extLst>
            <c:ext xmlns:c16="http://schemas.microsoft.com/office/drawing/2014/chart" uri="{C3380CC4-5D6E-409C-BE32-E72D297353CC}">
              <c16:uniqueId val="{00000006-8874-48F6-8D78-4D0F855E3970}"/>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1852</c:v>
                </c:pt>
                <c:pt idx="1">
                  <c:v>90</c:v>
                </c:pt>
                <c:pt idx="2">
                  <c:v>44</c:v>
                </c:pt>
                <c:pt idx="3">
                  <c:v>9</c:v>
                </c:pt>
                <c:pt idx="4" formatCode="General">
                  <c:v>1995</c:v>
                </c:pt>
              </c:numCache>
            </c:numRef>
          </c:val>
          <c:extLst>
            <c:ext xmlns:c16="http://schemas.microsoft.com/office/drawing/2014/chart" uri="{C3380CC4-5D6E-409C-BE32-E72D297353CC}">
              <c16:uniqueId val="{00000000-4443-4338-928D-A891C0BD7C2C}"/>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43-4338-928D-A891C0BD7C2C}"/>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43-4338-928D-A891C0BD7C2C}"/>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43-4338-928D-A891C0BD7C2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0</c:formatCode>
                <c:ptCount val="5"/>
                <c:pt idx="0">
                  <c:v>1737</c:v>
                </c:pt>
                <c:pt idx="1">
                  <c:v>6</c:v>
                </c:pt>
                <c:pt idx="4" formatCode="General">
                  <c:v>1743</c:v>
                </c:pt>
              </c:numCache>
            </c:numRef>
          </c:val>
          <c:extLst>
            <c:ext xmlns:c16="http://schemas.microsoft.com/office/drawing/2014/chart" uri="{C3380CC4-5D6E-409C-BE32-E72D297353CC}">
              <c16:uniqueId val="{00000004-4443-4338-928D-A891C0BD7C2C}"/>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29F-B360-6ADE5F8EAD63}"/>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29F-B360-6ADE5F8EAD63}"/>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"$"#,##0;[Red]\-"$"#,##0</c:formatCode>
                <c:ptCount val="5"/>
                <c:pt idx="0">
                  <c:v>525361244191.09003</c:v>
                </c:pt>
                <c:pt idx="1">
                  <c:v>110194187860</c:v>
                </c:pt>
                <c:pt idx="2">
                  <c:v>127973644799.45</c:v>
                </c:pt>
                <c:pt idx="3">
                  <c:v>1007809151</c:v>
                </c:pt>
                <c:pt idx="4" formatCode="_-&quot;$&quot;* #,##0_-;\-&quot;$&quot;* #,##0_-;_-&quot;$&quot;* &quot;-&quot;??_-;_-@_-">
                  <c:v>764536886001.54004</c:v>
                </c:pt>
              </c:numCache>
            </c:numRef>
          </c:val>
          <c:extLst>
            <c:ext xmlns:c16="http://schemas.microsoft.com/office/drawing/2014/chart" uri="{C3380CC4-5D6E-409C-BE32-E72D297353CC}">
              <c16:uniqueId val="{00000002-D979-429F-B360-6ADE5F8EAD63}"/>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79-429F-B360-6ADE5F8EAD63}"/>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79-429F-B360-6ADE5F8EAD63}"/>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79-429F-B360-6ADE5F8EAD63}"/>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466641180446.47009</c:v>
                </c:pt>
                <c:pt idx="4">
                  <c:v>466641180446.47009</c:v>
                </c:pt>
              </c:numCache>
            </c:numRef>
          </c:val>
          <c:extLst>
            <c:ext xmlns:c16="http://schemas.microsoft.com/office/drawing/2014/chart" uri="{C3380CC4-5D6E-409C-BE32-E72D297353CC}">
              <c16:uniqueId val="{00000006-D979-429F-B360-6ADE5F8EAD63}"/>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1852</c:v>
                </c:pt>
                <c:pt idx="1">
                  <c:v>80</c:v>
                </c:pt>
                <c:pt idx="2">
                  <c:v>42</c:v>
                </c:pt>
                <c:pt idx="3">
                  <c:v>9</c:v>
                </c:pt>
                <c:pt idx="4" formatCode="General">
                  <c:v>1983</c:v>
                </c:pt>
              </c:numCache>
            </c:numRef>
          </c:val>
          <c:extLst>
            <c:ext xmlns:c16="http://schemas.microsoft.com/office/drawing/2014/chart" uri="{C3380CC4-5D6E-409C-BE32-E72D297353CC}">
              <c16:uniqueId val="{00000000-0A5E-4F17-8787-0FDC8173FDC6}"/>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E-4F17-8787-0FDC8173FDC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E-4F17-8787-0FDC8173FDC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E-4F17-8787-0FDC8173FDC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0</c:formatCode>
                <c:ptCount val="5"/>
                <c:pt idx="0">
                  <c:v>1737</c:v>
                </c:pt>
                <c:pt idx="4" formatCode="General">
                  <c:v>1737</c:v>
                </c:pt>
              </c:numCache>
            </c:numRef>
          </c:val>
          <c:extLst>
            <c:ext xmlns:c16="http://schemas.microsoft.com/office/drawing/2014/chart" uri="{C3380CC4-5D6E-409C-BE32-E72D297353CC}">
              <c16:uniqueId val="{00000004-0A5E-4F17-8787-0FDC8173FDC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D455B7D3-6FAD-4041-A6F3-E42C964B355C}"/>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16B4C3B-54FE-4EBB-AC09-DB5C0F8F7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749508AA-8923-4DE8-912B-47358FEE5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840441</xdr:colOff>
      <xdr:row>0</xdr:row>
      <xdr:rowOff>89647</xdr:rowOff>
    </xdr:from>
    <xdr:to>
      <xdr:col>0</xdr:col>
      <xdr:colOff>2692773</xdr:colOff>
      <xdr:row>3</xdr:row>
      <xdr:rowOff>179293</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rotWithShape="1">
        <a:blip xmlns:r="http://schemas.openxmlformats.org/officeDocument/2006/relationships" r:embed="rId1"/>
        <a:srcRect l="44955" t="-2070"/>
        <a:stretch>
          <a:fillRect/>
        </a:stretch>
      </xdr:blipFill>
      <xdr:spPr>
        <a:xfrm>
          <a:off x="840441" y="89647"/>
          <a:ext cx="1852332" cy="627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7CEB0E29-2409-4ED8-A5F0-C720008BFDA7}"/>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E9A0894-3653-4CD9-BB39-87EADFC2D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53B0D1A-3B69-4B5B-A192-682D96C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on/contratacion/plan-anual-de-adquisicion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on/contratacion/plan-anual-de-adquisiciones/"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C644-E5BC-4361-BE6E-E9BE481AF290}">
  <sheetPr>
    <pageSetUpPr fitToPage="1"/>
  </sheetPr>
  <dimension ref="A1:N105"/>
  <sheetViews>
    <sheetView showGridLines="0" tabSelected="1" zoomScaleNormal="100" zoomScaleSheetLayoutView="85" workbookViewId="0">
      <pane ySplit="5" topLeftCell="A6" activePane="bottomLeft" state="frozen"/>
      <selection activeCell="J8" sqref="J8"/>
      <selection pane="bottomLeft" activeCell="N2" sqref="N2"/>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54</v>
      </c>
      <c r="N1" s="3" t="s">
        <v>0</v>
      </c>
    </row>
    <row r="2" spans="1:14" x14ac:dyDescent="0.2">
      <c r="I2" s="6" t="s">
        <v>86</v>
      </c>
      <c r="M2" s="2" t="s">
        <v>1</v>
      </c>
      <c r="N2" s="207">
        <v>46203</v>
      </c>
    </row>
    <row r="3" spans="1:14" s="4" customFormat="1" x14ac:dyDescent="0.2">
      <c r="C3"/>
      <c r="D3"/>
      <c r="E3"/>
      <c r="F3"/>
      <c r="G3"/>
      <c r="I3" s="12"/>
    </row>
    <row r="4" spans="1:14" x14ac:dyDescent="0.2">
      <c r="I4" s="6" t="s">
        <v>50</v>
      </c>
    </row>
    <row r="5" spans="1:14" x14ac:dyDescent="0.2">
      <c r="B5" s="7"/>
      <c r="C5" s="7"/>
      <c r="D5" s="7"/>
      <c r="E5" s="7"/>
      <c r="F5" s="7"/>
      <c r="G5" s="7"/>
      <c r="H5" s="7"/>
      <c r="I5" s="7"/>
      <c r="J5" s="7"/>
      <c r="K5" s="7"/>
      <c r="L5" s="7"/>
    </row>
    <row r="6" spans="1:14" x14ac:dyDescent="0.2">
      <c r="B6" s="7"/>
      <c r="C6" s="7"/>
      <c r="D6" s="7"/>
      <c r="E6" s="7"/>
      <c r="F6" s="7"/>
      <c r="G6" s="7"/>
      <c r="H6" s="7"/>
      <c r="I6" s="7"/>
      <c r="J6" s="178" t="s">
        <v>4</v>
      </c>
      <c r="K6" s="178"/>
      <c r="L6" s="178"/>
      <c r="M6" s="178"/>
      <c r="N6" s="179" t="s">
        <v>65</v>
      </c>
    </row>
    <row r="7" spans="1:14" x14ac:dyDescent="0.2">
      <c r="H7" s="7"/>
      <c r="I7" s="7"/>
      <c r="J7" s="5" t="s">
        <v>5</v>
      </c>
      <c r="K7" s="55" t="s">
        <v>6</v>
      </c>
      <c r="L7" s="5" t="s">
        <v>7</v>
      </c>
      <c r="M7" s="5" t="s">
        <v>8</v>
      </c>
      <c r="N7" s="179"/>
    </row>
    <row r="8" spans="1:14" x14ac:dyDescent="0.2">
      <c r="A8" s="6" t="s">
        <v>3</v>
      </c>
      <c r="B8" s="56">
        <v>2026</v>
      </c>
      <c r="D8" s="11" t="s">
        <v>85</v>
      </c>
      <c r="E8" s="73">
        <v>768454296853.54004</v>
      </c>
      <c r="F8" s="74"/>
      <c r="G8" s="6"/>
      <c r="H8" s="180" t="s">
        <v>56</v>
      </c>
      <c r="I8" s="180"/>
      <c r="J8" s="29">
        <v>525361244191.08997</v>
      </c>
      <c r="K8" s="84">
        <v>111937279712</v>
      </c>
      <c r="L8" s="29">
        <v>130147963799.45</v>
      </c>
      <c r="M8" s="29">
        <v>1007809151</v>
      </c>
      <c r="N8" s="29">
        <f>SUM(J8:M8)</f>
        <v>768454296853.53992</v>
      </c>
    </row>
    <row r="9" spans="1:14" x14ac:dyDescent="0.2">
      <c r="A9" s="6"/>
      <c r="B9" s="6"/>
      <c r="E9" s="203" t="s">
        <v>107</v>
      </c>
      <c r="F9" s="204">
        <v>46204</v>
      </c>
      <c r="G9" s="6"/>
      <c r="H9" s="180" t="s">
        <v>57</v>
      </c>
      <c r="I9" s="180"/>
      <c r="J9" s="29">
        <f>+K19</f>
        <v>466641180446.47009</v>
      </c>
      <c r="K9" s="84">
        <f>+K20</f>
        <v>2244098493</v>
      </c>
      <c r="L9" s="29">
        <f>+K21</f>
        <v>0</v>
      </c>
      <c r="M9" s="29">
        <f>+K22</f>
        <v>0</v>
      </c>
      <c r="N9" s="29">
        <f>SUM(J9:M9)</f>
        <v>468885278939.47009</v>
      </c>
    </row>
    <row r="10" spans="1:14" x14ac:dyDescent="0.2">
      <c r="A10" s="6"/>
      <c r="B10" s="6"/>
      <c r="E10" s="12"/>
      <c r="G10" s="6"/>
      <c r="H10" s="181" t="s">
        <v>58</v>
      </c>
      <c r="I10" s="181"/>
      <c r="J10" s="90">
        <f>+J9/J8</f>
        <v>0.88822916727511481</v>
      </c>
      <c r="K10" s="89">
        <f t="shared" ref="K10:N10" si="0">+K9/K8</f>
        <v>2.0047820518541922E-2</v>
      </c>
      <c r="L10" s="90">
        <f t="shared" si="0"/>
        <v>0</v>
      </c>
      <c r="M10" s="90">
        <f t="shared" si="0"/>
        <v>0</v>
      </c>
      <c r="N10" s="90">
        <f t="shared" si="0"/>
        <v>0.61016677356003535</v>
      </c>
    </row>
    <row r="11" spans="1:14" x14ac:dyDescent="0.2">
      <c r="B11" s="7"/>
      <c r="C11" s="7"/>
      <c r="D11" s="7"/>
      <c r="E11" s="7"/>
      <c r="F11" s="7"/>
      <c r="G11" s="7"/>
      <c r="H11" s="7"/>
      <c r="I11" s="7"/>
      <c r="J11" s="20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61" t="s">
        <v>19</v>
      </c>
      <c r="B13" s="161"/>
      <c r="C13" s="161"/>
      <c r="D13" s="161"/>
      <c r="E13" s="161"/>
      <c r="F13" s="161"/>
      <c r="G13" s="161"/>
      <c r="H13" s="161"/>
      <c r="I13" s="161"/>
      <c r="J13" s="161"/>
      <c r="K13" s="161"/>
      <c r="L13" s="161"/>
      <c r="M13" s="161"/>
      <c r="N13" s="161"/>
    </row>
    <row r="14" spans="1:14" ht="6" customHeight="1" x14ac:dyDescent="0.2">
      <c r="A14" s="17"/>
      <c r="B14" s="17"/>
      <c r="C14" s="17"/>
      <c r="D14" s="17"/>
      <c r="E14" s="17"/>
      <c r="F14" s="17"/>
      <c r="G14" s="17"/>
      <c r="H14" s="17"/>
      <c r="I14" s="17"/>
      <c r="J14" s="17"/>
      <c r="K14" s="17"/>
      <c r="L14" s="17"/>
      <c r="M14" s="17"/>
      <c r="N14" s="17"/>
    </row>
    <row r="15" spans="1:14" ht="13.5" thickBot="1" x14ac:dyDescent="0.25">
      <c r="B15" s="45" t="s">
        <v>12</v>
      </c>
      <c r="J15" s="45" t="s">
        <v>12</v>
      </c>
      <c r="N15" s="34"/>
    </row>
    <row r="16" spans="1:14" ht="13.5" thickBot="1" x14ac:dyDescent="0.25">
      <c r="B16" s="45"/>
      <c r="C16" s="162" t="s">
        <v>22</v>
      </c>
      <c r="D16" s="163"/>
      <c r="E16" s="163"/>
      <c r="F16" s="164"/>
      <c r="J16" s="165" t="s">
        <v>38</v>
      </c>
      <c r="K16" s="166"/>
      <c r="L16" s="166"/>
      <c r="M16" s="167"/>
    </row>
    <row r="17" spans="1:14" s="25" customFormat="1" ht="9" thickBot="1" x14ac:dyDescent="0.2">
      <c r="C17" s="62">
        <v>1</v>
      </c>
      <c r="D17" s="63">
        <v>2</v>
      </c>
      <c r="E17" s="63">
        <v>3</v>
      </c>
      <c r="F17" s="63">
        <v>4</v>
      </c>
      <c r="J17" s="76">
        <v>1</v>
      </c>
      <c r="K17" s="77">
        <v>2</v>
      </c>
      <c r="L17" s="77">
        <v>3</v>
      </c>
      <c r="M17" s="78">
        <v>4</v>
      </c>
    </row>
    <row r="18" spans="1:14" ht="39" thickBot="1" x14ac:dyDescent="0.25">
      <c r="B18" s="79" t="s">
        <v>9</v>
      </c>
      <c r="C18" s="80" t="s">
        <v>17</v>
      </c>
      <c r="D18" s="60" t="s">
        <v>11</v>
      </c>
      <c r="E18" s="60" t="s">
        <v>21</v>
      </c>
      <c r="F18" s="81" t="s">
        <v>10</v>
      </c>
      <c r="I18" s="79" t="s">
        <v>9</v>
      </c>
      <c r="J18" s="80" t="s">
        <v>35</v>
      </c>
      <c r="K18" s="60" t="s">
        <v>18</v>
      </c>
      <c r="L18" s="60" t="s">
        <v>21</v>
      </c>
      <c r="M18" s="81" t="s">
        <v>10</v>
      </c>
    </row>
    <row r="19" spans="1:14" ht="27" customHeight="1" x14ac:dyDescent="0.2">
      <c r="B19" s="199" t="s">
        <v>5</v>
      </c>
      <c r="C19" s="200">
        <v>1852</v>
      </c>
      <c r="D19" s="201">
        <v>1737</v>
      </c>
      <c r="E19" s="202">
        <f>+D19/C19</f>
        <v>0.93790496760259179</v>
      </c>
      <c r="F19" s="198">
        <f>+D19/$C$23</f>
        <v>0.87067669172932327</v>
      </c>
      <c r="I19" s="194" t="s">
        <v>5</v>
      </c>
      <c r="J19" s="195">
        <v>525361244191.09003</v>
      </c>
      <c r="K19" s="196">
        <v>466641180446.47009</v>
      </c>
      <c r="L19" s="197">
        <f>+K19/J19</f>
        <v>0.88822916727511469</v>
      </c>
      <c r="M19" s="198">
        <f>+K19/J23</f>
        <v>0.60724649775158634</v>
      </c>
    </row>
    <row r="20" spans="1:14" ht="27" customHeight="1" x14ac:dyDescent="0.2">
      <c r="B20" s="187" t="s">
        <v>6</v>
      </c>
      <c r="C20" s="188">
        <v>90</v>
      </c>
      <c r="D20" s="189">
        <v>6</v>
      </c>
      <c r="E20" s="190">
        <f>+D20/C20</f>
        <v>6.6666666666666666E-2</v>
      </c>
      <c r="F20" s="191">
        <f>+(D20+D19)/C23</f>
        <v>0.87368421052631584</v>
      </c>
      <c r="I20" s="187" t="s">
        <v>6</v>
      </c>
      <c r="J20" s="126">
        <v>111937279712</v>
      </c>
      <c r="K20" s="192">
        <v>2244098493</v>
      </c>
      <c r="L20" s="193">
        <f t="shared" ref="L20:L22" si="1">+K20/J20</f>
        <v>2.0047820518541922E-2</v>
      </c>
      <c r="M20" s="191">
        <f>+(K20+K19)/J23</f>
        <v>0.61016677356003524</v>
      </c>
    </row>
    <row r="21" spans="1:14" s="8" customFormat="1" ht="27" customHeight="1" x14ac:dyDescent="0.2">
      <c r="B21" s="10" t="s">
        <v>7</v>
      </c>
      <c r="C21" s="92">
        <v>44</v>
      </c>
      <c r="D21" s="23"/>
      <c r="E21" s="53">
        <f t="shared" ref="E21:E22" si="2">+D21/C21</f>
        <v>0</v>
      </c>
      <c r="F21" s="52">
        <f>+(D21+D20+D19)/C23</f>
        <v>0.87368421052631584</v>
      </c>
      <c r="G21"/>
      <c r="I21" s="10" t="s">
        <v>7</v>
      </c>
      <c r="J21" s="127">
        <v>130147963799.45</v>
      </c>
      <c r="K21" s="27"/>
      <c r="L21" s="53">
        <f t="shared" si="1"/>
        <v>0</v>
      </c>
      <c r="M21" s="52">
        <f>+(K21+K20+K19)/J23</f>
        <v>0.61016677356003524</v>
      </c>
    </row>
    <row r="22" spans="1:14" s="8" customFormat="1" ht="27" customHeight="1" thickBot="1" x14ac:dyDescent="0.25">
      <c r="B22" s="82" t="s">
        <v>8</v>
      </c>
      <c r="C22" s="93">
        <v>9</v>
      </c>
      <c r="D22" s="24"/>
      <c r="E22" s="54">
        <f t="shared" si="2"/>
        <v>0</v>
      </c>
      <c r="F22" s="52">
        <f>+(D22+D21+D20+D19)/C23</f>
        <v>0.87368421052631584</v>
      </c>
      <c r="G22"/>
      <c r="I22" s="10" t="s">
        <v>8</v>
      </c>
      <c r="J22" s="127">
        <v>1007809151</v>
      </c>
      <c r="K22" s="28"/>
      <c r="L22" s="54">
        <f t="shared" si="1"/>
        <v>0</v>
      </c>
      <c r="M22" s="75">
        <f>+(K22+K21+K20+K19)/J23</f>
        <v>0.61016677356003524</v>
      </c>
    </row>
    <row r="23" spans="1:14" s="8" customFormat="1" ht="28.5" customHeight="1" thickBot="1" x14ac:dyDescent="0.25">
      <c r="B23" s="57" t="s">
        <v>20</v>
      </c>
      <c r="C23" s="58">
        <f>SUM(C19:C22)</f>
        <v>1995</v>
      </c>
      <c r="D23" s="59">
        <f>SUM(D19:D22)</f>
        <v>1743</v>
      </c>
      <c r="E23" s="60" t="s">
        <v>21</v>
      </c>
      <c r="F23" s="61">
        <f>+D23/C23</f>
        <v>0.87368421052631584</v>
      </c>
      <c r="G23"/>
      <c r="I23" s="57" t="s">
        <v>20</v>
      </c>
      <c r="J23" s="64">
        <f>SUM(J19:J22)</f>
        <v>768454296853.54004</v>
      </c>
      <c r="K23" s="65">
        <f>SUM(K19:K22)</f>
        <v>468885278939.47009</v>
      </c>
      <c r="L23" s="60" t="s">
        <v>21</v>
      </c>
      <c r="M23" s="61">
        <f>+K23/J23</f>
        <v>0.61016677356003524</v>
      </c>
    </row>
    <row r="24" spans="1:14" s="8" customFormat="1" ht="12.75" customHeight="1" x14ac:dyDescent="0.2">
      <c r="A24" s="168" t="s">
        <v>37</v>
      </c>
      <c r="B24" s="168"/>
      <c r="C24" s="168"/>
      <c r="D24" s="170" t="s">
        <v>11</v>
      </c>
      <c r="E24" s="170"/>
      <c r="F24" s="41"/>
      <c r="G24"/>
      <c r="H24" s="171" t="s">
        <v>36</v>
      </c>
      <c r="I24" s="171"/>
      <c r="J24" s="172"/>
      <c r="K24" s="173" t="s">
        <v>63</v>
      </c>
      <c r="L24" s="173"/>
      <c r="M24" s="173"/>
      <c r="N24" s="43"/>
    </row>
    <row r="25" spans="1:14" s="8" customFormat="1" ht="12.75" customHeight="1" x14ac:dyDescent="0.2">
      <c r="A25" s="169"/>
      <c r="B25" s="169"/>
      <c r="C25" s="169"/>
      <c r="D25" s="174" t="s">
        <v>17</v>
      </c>
      <c r="E25" s="174"/>
      <c r="F25" s="42"/>
      <c r="G25"/>
      <c r="H25" s="171"/>
      <c r="I25" s="171"/>
      <c r="J25" s="171"/>
      <c r="K25" s="175" t="s">
        <v>35</v>
      </c>
      <c r="L25" s="175"/>
      <c r="M25" s="175"/>
      <c r="N25" s="44"/>
    </row>
    <row r="26" spans="1:14" s="8" customFormat="1" x14ac:dyDescent="0.2">
      <c r="A26" s="9"/>
      <c r="B26"/>
      <c r="C26"/>
      <c r="D26"/>
      <c r="E26"/>
      <c r="F26"/>
      <c r="G26"/>
      <c r="H26" s="9"/>
      <c r="I26"/>
      <c r="J26"/>
      <c r="K26"/>
      <c r="L26"/>
      <c r="M26"/>
      <c r="N26"/>
    </row>
    <row r="27" spans="1:14" s="8" customFormat="1" x14ac:dyDescent="0.2">
      <c r="B27" s="176" t="s">
        <v>22</v>
      </c>
      <c r="C27" s="176"/>
      <c r="D27" s="176"/>
      <c r="E27" s="176"/>
      <c r="G27"/>
      <c r="H27" s="9"/>
      <c r="I27"/>
      <c r="J27" s="176" t="s">
        <v>33</v>
      </c>
      <c r="K27" s="176"/>
      <c r="L27" s="176"/>
      <c r="M27" s="176"/>
      <c r="N27"/>
    </row>
    <row r="28" spans="1:14" s="8" customFormat="1" ht="22.5" customHeight="1" x14ac:dyDescent="0.2">
      <c r="A28" s="49" t="s">
        <v>32</v>
      </c>
      <c r="B28" s="50" t="s">
        <v>4</v>
      </c>
      <c r="C28" s="66">
        <f>+E20</f>
        <v>6.6666666666666666E-2</v>
      </c>
      <c r="D28"/>
      <c r="E28" s="50" t="s">
        <v>46</v>
      </c>
      <c r="F28" s="66">
        <f>+F23</f>
        <v>0.87368421052631584</v>
      </c>
      <c r="G28"/>
      <c r="H28" s="9"/>
      <c r="I28" s="83" t="s">
        <v>32</v>
      </c>
      <c r="J28" s="50" t="s">
        <v>4</v>
      </c>
      <c r="K28" s="66">
        <f>+L20</f>
        <v>2.0047820518541922E-2</v>
      </c>
      <c r="L28" s="32"/>
      <c r="M28" s="50" t="s">
        <v>46</v>
      </c>
      <c r="N28" s="66">
        <f>+M23</f>
        <v>0.61016677356003524</v>
      </c>
    </row>
    <row r="29" spans="1:14" s="8" customFormat="1" x14ac:dyDescent="0.2">
      <c r="A29" s="9"/>
      <c r="B29"/>
      <c r="C29"/>
      <c r="D29"/>
      <c r="E29"/>
      <c r="F29"/>
      <c r="G29"/>
      <c r="H29" s="9"/>
      <c r="I29"/>
      <c r="J29"/>
      <c r="K29"/>
      <c r="L29"/>
      <c r="M29"/>
      <c r="N29" s="32"/>
    </row>
    <row r="30" spans="1:14" s="8" customFormat="1" ht="12.75" customHeight="1" x14ac:dyDescent="0.2">
      <c r="A30" s="9"/>
      <c r="B30"/>
      <c r="C30"/>
      <c r="D30"/>
      <c r="E30"/>
      <c r="F30"/>
      <c r="G30"/>
      <c r="H30" s="9"/>
      <c r="I30"/>
      <c r="J30"/>
      <c r="K30"/>
      <c r="L30"/>
      <c r="M30"/>
      <c r="N30" s="32"/>
    </row>
    <row r="31" spans="1:14" s="8" customFormat="1" ht="12.75" customHeight="1" x14ac:dyDescent="0.2">
      <c r="A31" s="9"/>
      <c r="B31"/>
      <c r="C31"/>
      <c r="D31"/>
      <c r="E31"/>
      <c r="F31"/>
      <c r="G31"/>
      <c r="H31" s="9"/>
      <c r="I31"/>
      <c r="J31"/>
      <c r="K31"/>
      <c r="L31"/>
      <c r="M31"/>
      <c r="N31" s="32"/>
    </row>
    <row r="32" spans="1:14" s="8" customFormat="1" ht="12.75" customHeight="1" x14ac:dyDescent="0.2">
      <c r="A32" s="9"/>
      <c r="B32"/>
      <c r="C32"/>
      <c r="D32"/>
      <c r="E32"/>
      <c r="F32"/>
      <c r="G32"/>
      <c r="H32" s="9"/>
      <c r="I32"/>
      <c r="J32"/>
      <c r="K32"/>
      <c r="L32"/>
      <c r="M32"/>
      <c r="N32" s="32"/>
    </row>
    <row r="33" spans="1:14" s="8" customFormat="1" ht="12.75" customHeight="1" x14ac:dyDescent="0.2">
      <c r="A33" s="9"/>
      <c r="B33"/>
      <c r="C33"/>
      <c r="D33"/>
      <c r="E33"/>
      <c r="F33"/>
      <c r="G33"/>
      <c r="H33" s="9"/>
      <c r="I33"/>
      <c r="J33"/>
      <c r="K33"/>
      <c r="L33"/>
      <c r="M33"/>
      <c r="N33" s="32"/>
    </row>
    <row r="34" spans="1:14" s="8" customFormat="1" x14ac:dyDescent="0.2">
      <c r="A34" s="9"/>
      <c r="B34"/>
      <c r="C34"/>
      <c r="D34"/>
      <c r="E34"/>
      <c r="F34"/>
      <c r="G34"/>
      <c r="H34" s="9"/>
      <c r="I34"/>
      <c r="J34"/>
      <c r="K34"/>
      <c r="L34"/>
      <c r="M34"/>
      <c r="N34" s="32"/>
    </row>
    <row r="35" spans="1:14" s="8" customFormat="1" ht="10.5" customHeight="1" x14ac:dyDescent="0.2">
      <c r="A35" s="9"/>
      <c r="B35"/>
      <c r="C35"/>
      <c r="D35"/>
      <c r="E35"/>
      <c r="F35"/>
      <c r="G35"/>
      <c r="H35" s="9"/>
      <c r="I35"/>
      <c r="J35"/>
      <c r="K35"/>
      <c r="L35"/>
      <c r="M35"/>
      <c r="N35" s="32"/>
    </row>
    <row r="36" spans="1:14" s="8" customFormat="1" x14ac:dyDescent="0.2">
      <c r="A36" s="9"/>
      <c r="B36"/>
      <c r="C36"/>
      <c r="D36"/>
      <c r="E36"/>
      <c r="F36"/>
      <c r="G36"/>
      <c r="H36" s="9"/>
      <c r="I36"/>
      <c r="J36"/>
      <c r="K36"/>
      <c r="L36"/>
      <c r="M36"/>
      <c r="N36" s="32"/>
    </row>
    <row r="37" spans="1:14" s="8" customFormat="1" ht="10.5" customHeight="1" x14ac:dyDescent="0.2">
      <c r="A37" s="9"/>
      <c r="B37"/>
      <c r="C37"/>
      <c r="D37"/>
      <c r="E37"/>
      <c r="F37"/>
      <c r="G37"/>
      <c r="H37" s="9"/>
      <c r="I37"/>
      <c r="J37"/>
      <c r="K37"/>
      <c r="L37"/>
      <c r="M37"/>
      <c r="N37" s="32"/>
    </row>
    <row r="38" spans="1:14" s="8" customFormat="1" ht="10.5" customHeight="1" x14ac:dyDescent="0.2">
      <c r="A38" s="9"/>
      <c r="B38"/>
      <c r="C38"/>
      <c r="D38"/>
      <c r="E38"/>
      <c r="F38"/>
      <c r="G38"/>
      <c r="H38" s="9"/>
      <c r="I38"/>
      <c r="J38"/>
      <c r="K38"/>
      <c r="L38"/>
      <c r="M38"/>
      <c r="N38" s="32"/>
    </row>
    <row r="39" spans="1:14" s="8" customFormat="1" ht="10.5" customHeight="1" x14ac:dyDescent="0.2">
      <c r="A39" s="9"/>
      <c r="B39"/>
      <c r="C39"/>
      <c r="D39"/>
      <c r="E39"/>
      <c r="F39"/>
      <c r="G39"/>
      <c r="H39" s="9"/>
      <c r="I39"/>
      <c r="J39"/>
      <c r="K39"/>
      <c r="L39"/>
      <c r="M39"/>
      <c r="N39" s="32"/>
    </row>
    <row r="40" spans="1:14" s="8" customFormat="1" ht="10.5" customHeight="1" x14ac:dyDescent="0.2">
      <c r="A40" s="9"/>
      <c r="B40"/>
      <c r="C40"/>
      <c r="D40"/>
      <c r="E40"/>
      <c r="F40"/>
      <c r="G40"/>
      <c r="H40" s="9"/>
      <c r="I40"/>
      <c r="J40"/>
      <c r="K40"/>
      <c r="L40"/>
      <c r="M40"/>
      <c r="N40" s="32"/>
    </row>
    <row r="41" spans="1:14" s="8" customFormat="1" ht="10.5" customHeight="1" x14ac:dyDescent="0.2">
      <c r="I41"/>
      <c r="J41"/>
      <c r="K41"/>
      <c r="L41"/>
      <c r="M41"/>
      <c r="N41" s="32"/>
    </row>
    <row r="42" spans="1:14" s="8" customFormat="1" ht="10.5" customHeight="1" x14ac:dyDescent="0.2">
      <c r="I42"/>
      <c r="J42"/>
      <c r="K42"/>
      <c r="L42"/>
      <c r="M42"/>
      <c r="N42" s="32"/>
    </row>
    <row r="43" spans="1:14" s="8" customFormat="1" ht="10.5" customHeight="1" x14ac:dyDescent="0.2">
      <c r="I43"/>
      <c r="J43"/>
      <c r="K43"/>
      <c r="L43"/>
      <c r="M43"/>
      <c r="N43" s="32"/>
    </row>
    <row r="44" spans="1:14" s="8" customFormat="1" ht="10.5" customHeight="1" x14ac:dyDescent="0.2">
      <c r="I44"/>
      <c r="J44"/>
      <c r="K44"/>
      <c r="L44"/>
      <c r="M44"/>
      <c r="N44" s="32"/>
    </row>
    <row r="45" spans="1:14" s="8" customFormat="1" ht="10.5" customHeight="1" x14ac:dyDescent="0.2">
      <c r="I45"/>
      <c r="J45"/>
      <c r="K45"/>
      <c r="L45"/>
      <c r="M45"/>
      <c r="N45" s="32"/>
    </row>
    <row r="46" spans="1:14" s="8" customFormat="1" ht="10.5" customHeight="1" x14ac:dyDescent="0.2">
      <c r="I46"/>
      <c r="J46"/>
      <c r="K46"/>
      <c r="L46"/>
      <c r="M46"/>
      <c r="N46" s="32"/>
    </row>
    <row r="47" spans="1:14" s="8" customFormat="1" ht="10.5" customHeight="1" x14ac:dyDescent="0.2">
      <c r="I47"/>
      <c r="J47"/>
      <c r="K47"/>
      <c r="L47"/>
      <c r="M47"/>
      <c r="N47" s="32"/>
    </row>
    <row r="48" spans="1:14" s="8" customFormat="1" ht="10.5" customHeight="1" x14ac:dyDescent="0.2">
      <c r="I48"/>
      <c r="J48"/>
      <c r="K48"/>
      <c r="L48"/>
      <c r="M48"/>
      <c r="N48" s="32"/>
    </row>
    <row r="49" spans="1:14" s="8" customFormat="1" ht="10.5" customHeight="1" x14ac:dyDescent="0.2">
      <c r="I49"/>
      <c r="J49"/>
      <c r="K49"/>
      <c r="L49"/>
      <c r="M49"/>
      <c r="N49" s="32"/>
    </row>
    <row r="50" spans="1:14" s="8" customFormat="1" ht="10.5" customHeight="1" x14ac:dyDescent="0.2">
      <c r="I50"/>
      <c r="J50"/>
      <c r="K50"/>
      <c r="L50"/>
      <c r="M50"/>
      <c r="N50" s="32"/>
    </row>
    <row r="51" spans="1:14" s="8" customFormat="1" ht="10.5" customHeight="1" x14ac:dyDescent="0.2">
      <c r="I51"/>
      <c r="J51"/>
      <c r="K51"/>
      <c r="L51"/>
      <c r="M51"/>
      <c r="N51" s="32"/>
    </row>
    <row r="52" spans="1:14" s="8" customFormat="1" ht="10.5" customHeight="1" x14ac:dyDescent="0.2">
      <c r="I52"/>
      <c r="J52"/>
      <c r="K52"/>
      <c r="L52"/>
      <c r="M52"/>
      <c r="N52" s="32"/>
    </row>
    <row r="53" spans="1:14" s="8" customFormat="1" ht="10.5" customHeight="1" x14ac:dyDescent="0.2">
      <c r="I53"/>
      <c r="J53"/>
      <c r="K53"/>
      <c r="L53"/>
      <c r="M53"/>
      <c r="N53" s="32"/>
    </row>
    <row r="54" spans="1:14" s="8" customFormat="1" ht="10.5" customHeight="1" x14ac:dyDescent="0.2">
      <c r="I54"/>
      <c r="J54"/>
      <c r="K54"/>
      <c r="L54"/>
      <c r="M54"/>
      <c r="N54" s="32"/>
    </row>
    <row r="55" spans="1:14" s="8" customFormat="1" ht="10.5" customHeight="1" x14ac:dyDescent="0.2">
      <c r="I55"/>
      <c r="J55"/>
      <c r="K55"/>
      <c r="L55"/>
      <c r="M55"/>
      <c r="N55" s="32"/>
    </row>
    <row r="56" spans="1:14" s="8" customFormat="1" ht="10.5" customHeight="1" x14ac:dyDescent="0.2">
      <c r="I56"/>
      <c r="J56"/>
      <c r="K56"/>
      <c r="L56"/>
      <c r="M56"/>
      <c r="N56" s="32"/>
    </row>
    <row r="57" spans="1:14" s="8" customFormat="1" ht="10.5" customHeight="1" x14ac:dyDescent="0.2">
      <c r="I57"/>
      <c r="J57"/>
      <c r="K57"/>
      <c r="L57"/>
      <c r="M57"/>
      <c r="N57" s="32"/>
    </row>
    <row r="58" spans="1:14" s="8" customFormat="1" ht="10.5" customHeight="1" x14ac:dyDescent="0.2">
      <c r="I58"/>
      <c r="J58"/>
      <c r="K58"/>
      <c r="L58"/>
      <c r="M58"/>
      <c r="N58" s="32"/>
    </row>
    <row r="59" spans="1:14" s="8" customFormat="1" ht="15" x14ac:dyDescent="0.2">
      <c r="A59" s="13" t="s">
        <v>30</v>
      </c>
      <c r="B59"/>
      <c r="C59"/>
      <c r="D59"/>
      <c r="E59"/>
      <c r="F59"/>
      <c r="G59"/>
      <c r="H59" s="9"/>
      <c r="I59"/>
      <c r="J59"/>
      <c r="K59" s="31"/>
      <c r="L59"/>
      <c r="M59"/>
      <c r="N59"/>
    </row>
    <row r="60" spans="1:14" s="8" customFormat="1" ht="6.75" customHeight="1" x14ac:dyDescent="0.2">
      <c r="A60" s="9"/>
      <c r="B60"/>
      <c r="C60"/>
      <c r="D60"/>
      <c r="E60"/>
      <c r="F60"/>
      <c r="G60"/>
      <c r="H60" s="9"/>
      <c r="I60"/>
      <c r="K60"/>
      <c r="L60"/>
      <c r="M60"/>
      <c r="N60" s="46"/>
    </row>
    <row r="61" spans="1:14" s="8" customFormat="1" ht="14.25" customHeight="1" x14ac:dyDescent="0.2">
      <c r="A61" s="177" t="s">
        <v>113</v>
      </c>
      <c r="B61" s="177"/>
      <c r="C61" s="177"/>
      <c r="D61" s="177"/>
      <c r="E61" s="177"/>
      <c r="F61" s="177"/>
      <c r="G61" s="177"/>
      <c r="H61" s="177"/>
      <c r="I61" s="177"/>
      <c r="J61" s="177"/>
      <c r="K61" s="177"/>
      <c r="L61" s="177"/>
      <c r="M61" s="177"/>
      <c r="N61" s="177"/>
    </row>
    <row r="62" spans="1:14" s="8" customFormat="1" ht="7.5" customHeight="1" x14ac:dyDescent="0.2">
      <c r="A62" s="14"/>
      <c r="B62" s="14"/>
      <c r="C62" s="14"/>
      <c r="D62" s="14"/>
      <c r="E62" s="14"/>
      <c r="F62" s="14"/>
      <c r="G62" s="15"/>
      <c r="H62" s="16"/>
      <c r="I62" s="16"/>
      <c r="J62" s="30"/>
      <c r="K62" s="30"/>
      <c r="L62" s="30"/>
      <c r="M62" s="30"/>
      <c r="N62" s="30"/>
    </row>
    <row r="63" spans="1:14" s="8" customFormat="1" ht="81" customHeight="1" x14ac:dyDescent="0.2">
      <c r="A63" s="161" t="s">
        <v>111</v>
      </c>
      <c r="B63" s="161"/>
      <c r="C63" s="161"/>
      <c r="D63" s="161"/>
      <c r="E63" s="161"/>
      <c r="F63" s="161"/>
      <c r="G63" s="161"/>
      <c r="H63" s="161"/>
      <c r="I63" s="161"/>
      <c r="J63" s="161"/>
      <c r="K63" s="161"/>
      <c r="L63" s="161"/>
      <c r="M63" s="161"/>
      <c r="N63" s="161"/>
    </row>
    <row r="64" spans="1:14" ht="15" x14ac:dyDescent="0.2">
      <c r="A64" s="13" t="s">
        <v>23</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61" t="s">
        <v>109</v>
      </c>
      <c r="B66" s="161"/>
      <c r="C66" s="161"/>
      <c r="D66" s="161"/>
      <c r="E66" s="161"/>
      <c r="F66" s="161"/>
      <c r="G66" s="161"/>
      <c r="H66" s="161"/>
      <c r="I66" s="161"/>
      <c r="J66" s="161"/>
      <c r="K66" s="161"/>
      <c r="L66" s="161"/>
      <c r="M66" s="161"/>
      <c r="N66" s="161"/>
    </row>
    <row r="67" spans="1:14" ht="6" customHeight="1" x14ac:dyDescent="0.2">
      <c r="A67" s="17"/>
      <c r="B67" s="17"/>
      <c r="C67" s="17"/>
      <c r="D67" s="17"/>
      <c r="E67" s="17"/>
      <c r="F67" s="17"/>
      <c r="G67" s="17"/>
      <c r="H67" s="17"/>
      <c r="I67" s="17"/>
      <c r="J67" s="17"/>
      <c r="K67" s="17"/>
      <c r="L67" s="17"/>
      <c r="M67" s="17"/>
      <c r="N67" s="17"/>
    </row>
    <row r="68" spans="1:14" ht="14.25" x14ac:dyDescent="0.2">
      <c r="C68" s="157" t="s">
        <v>51</v>
      </c>
      <c r="D68" s="158"/>
      <c r="E68" s="159"/>
      <c r="F68" s="67">
        <f>+C28</f>
        <v>6.6666666666666666E-2</v>
      </c>
      <c r="H68" s="160" t="s">
        <v>24</v>
      </c>
      <c r="I68" s="160"/>
      <c r="J68" s="68" t="s">
        <v>43</v>
      </c>
      <c r="K68" s="157" t="s">
        <v>25</v>
      </c>
      <c r="L68" s="159"/>
      <c r="M68" s="68" t="s">
        <v>29</v>
      </c>
      <c r="N68" s="17"/>
    </row>
    <row r="69" spans="1:14" ht="6" customHeight="1" x14ac:dyDescent="0.2">
      <c r="A69" s="17"/>
      <c r="B69" s="17"/>
      <c r="C69" s="17"/>
      <c r="D69" s="17"/>
      <c r="E69" s="17"/>
      <c r="G69" s="17"/>
      <c r="J69" s="17"/>
      <c r="K69" s="17"/>
      <c r="L69" s="17"/>
      <c r="M69" s="17"/>
      <c r="N69" s="17"/>
    </row>
    <row r="70" spans="1:14" ht="14.25" x14ac:dyDescent="0.2">
      <c r="C70" s="157" t="s">
        <v>33</v>
      </c>
      <c r="D70" s="158"/>
      <c r="E70" s="159"/>
      <c r="F70" s="67">
        <f>+K28</f>
        <v>2.0047820518541922E-2</v>
      </c>
      <c r="H70" s="160" t="s">
        <v>24</v>
      </c>
      <c r="I70" s="160"/>
      <c r="J70" s="68" t="s">
        <v>43</v>
      </c>
      <c r="K70" s="157" t="s">
        <v>25</v>
      </c>
      <c r="L70" s="159"/>
      <c r="M70" s="68" t="s">
        <v>29</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61" t="s">
        <v>69</v>
      </c>
      <c r="B72" s="161"/>
      <c r="C72" s="161"/>
      <c r="D72" s="161"/>
      <c r="E72" s="161"/>
      <c r="F72" s="161"/>
      <c r="G72" s="161"/>
      <c r="H72" s="161"/>
      <c r="I72" s="161"/>
      <c r="J72" s="161"/>
      <c r="K72" s="161"/>
      <c r="L72" s="161"/>
      <c r="M72" s="161"/>
      <c r="N72" s="161"/>
    </row>
    <row r="73" spans="1:14" ht="6" customHeight="1" x14ac:dyDescent="0.2">
      <c r="A73" s="17"/>
      <c r="B73" s="17"/>
      <c r="C73" s="17"/>
      <c r="D73" s="17"/>
      <c r="E73" s="17"/>
      <c r="F73" s="17"/>
      <c r="G73" s="17"/>
      <c r="H73" s="17"/>
      <c r="I73" s="17"/>
      <c r="J73" s="17"/>
      <c r="K73" s="17"/>
      <c r="L73" s="17"/>
      <c r="M73" s="17"/>
      <c r="N73" s="17"/>
    </row>
    <row r="74" spans="1:14" ht="14.25" x14ac:dyDescent="0.2">
      <c r="C74" s="157" t="s">
        <v>51</v>
      </c>
      <c r="D74" s="158"/>
      <c r="E74" s="159"/>
      <c r="F74" s="67">
        <f>+F23</f>
        <v>0.87368421052631584</v>
      </c>
      <c r="H74" s="160" t="s">
        <v>24</v>
      </c>
      <c r="I74" s="160"/>
      <c r="J74" s="68" t="s">
        <v>67</v>
      </c>
      <c r="K74" s="157" t="s">
        <v>25</v>
      </c>
      <c r="L74" s="159"/>
      <c r="M74" s="68" t="s">
        <v>67</v>
      </c>
      <c r="N74" s="17"/>
    </row>
    <row r="75" spans="1:14" ht="14.25" x14ac:dyDescent="0.2">
      <c r="A75" s="91" t="s">
        <v>47</v>
      </c>
      <c r="B75" s="69"/>
      <c r="C75" s="17"/>
      <c r="D75" s="17"/>
      <c r="E75" s="17"/>
      <c r="G75" s="17"/>
      <c r="H75" s="17"/>
      <c r="I75" s="17"/>
      <c r="J75" s="17"/>
      <c r="K75" s="17"/>
      <c r="M75" s="17"/>
      <c r="N75" s="17"/>
    </row>
    <row r="76" spans="1:14" ht="14.25" x14ac:dyDescent="0.2">
      <c r="C76" s="157" t="s">
        <v>33</v>
      </c>
      <c r="D76" s="158"/>
      <c r="E76" s="159"/>
      <c r="F76" s="67">
        <f>+N28</f>
        <v>0.61016677356003524</v>
      </c>
      <c r="H76" s="160" t="s">
        <v>24</v>
      </c>
      <c r="I76" s="160"/>
      <c r="J76" s="68" t="s">
        <v>67</v>
      </c>
      <c r="K76" s="157" t="s">
        <v>25</v>
      </c>
      <c r="L76" s="159"/>
      <c r="M76" s="68" t="s">
        <v>67</v>
      </c>
      <c r="N76" s="17"/>
    </row>
    <row r="77" spans="1:14" ht="14.25" x14ac:dyDescent="0.2">
      <c r="C77" s="88"/>
      <c r="D77" s="88"/>
      <c r="E77" s="88"/>
      <c r="F77" s="88"/>
      <c r="H77" s="88"/>
      <c r="I77" s="88"/>
      <c r="J77" s="88"/>
      <c r="K77" s="88"/>
      <c r="L77" s="88"/>
      <c r="M77" s="88"/>
      <c r="N77" s="17"/>
    </row>
    <row r="78" spans="1:14" s="8" customFormat="1" ht="13.5" thickBot="1" x14ac:dyDescent="0.25">
      <c r="A78" s="7" t="s">
        <v>66</v>
      </c>
      <c r="B78"/>
      <c r="C78"/>
      <c r="D78"/>
      <c r="E78"/>
      <c r="F78"/>
      <c r="I78"/>
      <c r="J78"/>
      <c r="K78"/>
      <c r="L78"/>
      <c r="M78"/>
      <c r="N78" s="32"/>
    </row>
    <row r="79" spans="1:14" s="8" customFormat="1" ht="10.5" customHeight="1" thickBot="1" x14ac:dyDescent="0.25">
      <c r="A79" s="35" t="s">
        <v>24</v>
      </c>
      <c r="B79" s="134" t="s">
        <v>31</v>
      </c>
      <c r="C79" s="135"/>
      <c r="D79" s="134" t="s">
        <v>25</v>
      </c>
      <c r="E79" s="136"/>
      <c r="F79" s="137"/>
      <c r="I79"/>
      <c r="J79"/>
      <c r="K79"/>
      <c r="L79"/>
      <c r="M79"/>
      <c r="N79" s="32"/>
    </row>
    <row r="80" spans="1:14" s="8" customFormat="1" ht="10.5" customHeight="1" x14ac:dyDescent="0.2">
      <c r="A80" s="37" t="s">
        <v>52</v>
      </c>
      <c r="B80" s="149">
        <v>1</v>
      </c>
      <c r="C80" s="150"/>
      <c r="D80" s="36" t="s">
        <v>26</v>
      </c>
      <c r="E80" s="151" t="s">
        <v>27</v>
      </c>
      <c r="F80" s="152"/>
      <c r="I80"/>
      <c r="J80"/>
      <c r="K80"/>
      <c r="L80"/>
      <c r="M80"/>
      <c r="N80" s="32"/>
    </row>
    <row r="81" spans="1:14" s="8" customFormat="1" ht="10.5" customHeight="1" x14ac:dyDescent="0.2">
      <c r="A81" s="37" t="s">
        <v>44</v>
      </c>
      <c r="B81" s="139" t="s">
        <v>42</v>
      </c>
      <c r="C81" s="140"/>
      <c r="D81" s="38" t="s">
        <v>26</v>
      </c>
      <c r="E81" s="153"/>
      <c r="F81" s="154"/>
      <c r="I81"/>
      <c r="J81"/>
      <c r="K81"/>
      <c r="L81"/>
      <c r="M81"/>
      <c r="N81" s="32"/>
    </row>
    <row r="82" spans="1:14" s="8" customFormat="1" ht="10.5" customHeight="1" x14ac:dyDescent="0.2">
      <c r="A82" s="37" t="s">
        <v>28</v>
      </c>
      <c r="B82" s="139" t="s">
        <v>40</v>
      </c>
      <c r="C82" s="140"/>
      <c r="D82" s="38" t="s">
        <v>26</v>
      </c>
      <c r="E82" s="155"/>
      <c r="F82" s="156"/>
      <c r="I82"/>
      <c r="J82"/>
      <c r="K82"/>
      <c r="L82"/>
      <c r="M82"/>
      <c r="N82" s="32"/>
    </row>
    <row r="83" spans="1:14" s="8" customFormat="1" ht="10.5" customHeight="1" x14ac:dyDescent="0.2">
      <c r="A83" s="37" t="s">
        <v>53</v>
      </c>
      <c r="B83" s="139" t="s">
        <v>41</v>
      </c>
      <c r="C83" s="140"/>
      <c r="D83" s="38" t="s">
        <v>29</v>
      </c>
      <c r="E83" s="141" t="s">
        <v>48</v>
      </c>
      <c r="F83" s="142"/>
      <c r="I83"/>
      <c r="J83"/>
      <c r="K83"/>
      <c r="L83"/>
      <c r="M83"/>
      <c r="N83" s="32"/>
    </row>
    <row r="84" spans="1:14" s="8" customFormat="1" ht="10.5" customHeight="1" thickBot="1" x14ac:dyDescent="0.25">
      <c r="A84" s="39" t="s">
        <v>43</v>
      </c>
      <c r="B84" s="145" t="s">
        <v>39</v>
      </c>
      <c r="C84" s="146"/>
      <c r="D84" s="40" t="s">
        <v>29</v>
      </c>
      <c r="E84" s="143"/>
      <c r="F84" s="144"/>
      <c r="I84"/>
      <c r="J84"/>
      <c r="K84"/>
      <c r="L84"/>
      <c r="M84"/>
      <c r="N84" s="32"/>
    </row>
    <row r="85" spans="1:14" s="8" customFormat="1" ht="10.5" customHeight="1" x14ac:dyDescent="0.2">
      <c r="A85" s="87"/>
      <c r="B85" s="87"/>
      <c r="C85" s="87"/>
      <c r="D85" s="87"/>
      <c r="E85" s="87"/>
      <c r="F85" s="87"/>
      <c r="I85"/>
      <c r="J85"/>
      <c r="K85"/>
      <c r="L85"/>
      <c r="M85"/>
      <c r="N85" s="32"/>
    </row>
    <row r="86" spans="1:14" ht="15" x14ac:dyDescent="0.25">
      <c r="A86" s="95" t="s">
        <v>45</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61.25" customHeight="1" x14ac:dyDescent="0.2">
      <c r="A88" s="147" t="s">
        <v>114</v>
      </c>
      <c r="B88" s="147"/>
      <c r="C88" s="147"/>
      <c r="D88" s="147"/>
      <c r="E88" s="147"/>
      <c r="F88" s="147"/>
      <c r="G88" s="147"/>
      <c r="H88" s="147"/>
      <c r="I88" s="147"/>
      <c r="J88" s="147"/>
      <c r="K88" s="147"/>
      <c r="L88" s="147"/>
      <c r="M88" s="147"/>
      <c r="N88" s="147"/>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38" t="s">
        <v>34</v>
      </c>
      <c r="B92" s="138"/>
      <c r="C92" s="138"/>
      <c r="D92" s="138"/>
      <c r="E92" s="138"/>
      <c r="F92" s="138"/>
      <c r="G92" s="138"/>
      <c r="H92" s="138"/>
      <c r="I92" s="138"/>
      <c r="J92" s="138"/>
      <c r="K92" s="138"/>
      <c r="L92" s="138"/>
      <c r="M92" s="138"/>
      <c r="N92" s="138"/>
    </row>
    <row r="93" spans="1:14" ht="12.75" customHeight="1" x14ac:dyDescent="0.2">
      <c r="A93" s="148" t="s">
        <v>103</v>
      </c>
      <c r="B93" s="148"/>
      <c r="C93" s="148"/>
      <c r="D93" s="148"/>
      <c r="E93" s="148"/>
      <c r="F93" s="148"/>
      <c r="G93" s="148"/>
      <c r="H93" s="148"/>
      <c r="I93" s="148"/>
      <c r="J93" s="148"/>
      <c r="K93" s="148"/>
      <c r="L93" s="148"/>
      <c r="M93" s="148"/>
      <c r="N93" s="14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38" t="s">
        <v>59</v>
      </c>
      <c r="B95" s="138"/>
      <c r="C95" s="138"/>
      <c r="D95" s="138"/>
      <c r="E95" s="138"/>
      <c r="F95" s="138"/>
      <c r="G95" s="138"/>
      <c r="H95" s="138"/>
      <c r="I95" s="138"/>
      <c r="J95" s="138"/>
      <c r="K95" s="138"/>
      <c r="L95" s="138"/>
      <c r="M95" s="138"/>
      <c r="N95" s="138"/>
    </row>
    <row r="96" spans="1:14" ht="4.5" customHeight="1" x14ac:dyDescent="0.2">
      <c r="A96" s="17"/>
      <c r="B96" s="17"/>
      <c r="C96" s="17"/>
      <c r="D96" s="17"/>
      <c r="E96" s="17"/>
      <c r="F96" s="17"/>
      <c r="G96" s="17"/>
      <c r="H96" s="17"/>
      <c r="I96" s="17"/>
      <c r="J96" s="17"/>
      <c r="K96" s="17"/>
      <c r="L96" s="17"/>
      <c r="M96" s="17"/>
      <c r="N96" s="17"/>
    </row>
    <row r="97" spans="1:14" ht="14.25" x14ac:dyDescent="0.2">
      <c r="A97" s="99" t="s">
        <v>104</v>
      </c>
      <c r="B97" s="15"/>
      <c r="C97" s="15"/>
      <c r="D97" s="15"/>
      <c r="E97" s="15"/>
      <c r="F97" s="15"/>
      <c r="G97" s="15"/>
      <c r="H97" s="15"/>
      <c r="I97" s="15"/>
      <c r="J97" s="15"/>
      <c r="K97" s="15"/>
      <c r="L97" s="15"/>
      <c r="M97" s="15"/>
      <c r="N97" s="15"/>
    </row>
    <row r="98" spans="1:14" ht="14.25" x14ac:dyDescent="0.2">
      <c r="A98" s="99" t="s">
        <v>105</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14</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55</v>
      </c>
      <c r="G102" s="15"/>
      <c r="H102" s="15"/>
      <c r="I102" s="15"/>
      <c r="J102" s="15"/>
      <c r="K102" s="15"/>
      <c r="L102" s="15"/>
      <c r="M102" s="96" t="s">
        <v>15</v>
      </c>
      <c r="N102" s="20"/>
    </row>
    <row r="103" spans="1:14" ht="14.25" x14ac:dyDescent="0.2">
      <c r="A103" s="9" t="s">
        <v>60</v>
      </c>
      <c r="G103" s="15"/>
      <c r="H103" s="15"/>
      <c r="I103" s="15"/>
      <c r="J103" s="15"/>
      <c r="K103" s="15"/>
      <c r="L103" s="15"/>
      <c r="M103" s="22" t="s">
        <v>16</v>
      </c>
      <c r="N103" s="97">
        <v>46212</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95:N95"/>
    <mergeCell ref="A61:N61"/>
    <mergeCell ref="B83:C83"/>
    <mergeCell ref="E83:F84"/>
    <mergeCell ref="B84:C84"/>
    <mergeCell ref="A88:N88"/>
    <mergeCell ref="A92:N92"/>
    <mergeCell ref="A93:N93"/>
    <mergeCell ref="C76:E76"/>
    <mergeCell ref="H76:I76"/>
    <mergeCell ref="K76:L76"/>
    <mergeCell ref="B79:C79"/>
    <mergeCell ref="D79:F79"/>
    <mergeCell ref="B80:C80"/>
    <mergeCell ref="E80:F82"/>
    <mergeCell ref="B81:C81"/>
    <mergeCell ref="B82:C82"/>
    <mergeCell ref="C70:E70"/>
    <mergeCell ref="H70:I70"/>
    <mergeCell ref="K70:L70"/>
    <mergeCell ref="A72:N72"/>
    <mergeCell ref="C74:E74"/>
    <mergeCell ref="H74:I74"/>
    <mergeCell ref="K74:L74"/>
    <mergeCell ref="B27:E27"/>
    <mergeCell ref="J27:M27"/>
    <mergeCell ref="A63:N63"/>
    <mergeCell ref="A66:N66"/>
    <mergeCell ref="C68:E68"/>
    <mergeCell ref="H68:I68"/>
    <mergeCell ref="K68:L68"/>
    <mergeCell ref="C16:F16"/>
    <mergeCell ref="J16:M16"/>
    <mergeCell ref="A24:C25"/>
    <mergeCell ref="D24:E24"/>
    <mergeCell ref="H24:J25"/>
    <mergeCell ref="K24:M24"/>
    <mergeCell ref="D25:E25"/>
    <mergeCell ref="K25:M25"/>
    <mergeCell ref="J6:M6"/>
    <mergeCell ref="N6:N7"/>
    <mergeCell ref="H8:I8"/>
    <mergeCell ref="H9:I9"/>
    <mergeCell ref="H10:I10"/>
    <mergeCell ref="A13:N13"/>
  </mergeCells>
  <hyperlinks>
    <hyperlink ref="A93:N93" r:id="rId1" display="2. Ver Plan Anual de Adquisiciones 2026 en https://www.minenergia.gov.co/es/ministerio/gestion/contratacion/plan-anual-de-adquisiciones/ (clic aquí), donde encontrará los reportes de PAA." xr:uid="{FBFEC14B-E54F-4BF4-BC6A-DE2D8B3EDE54}"/>
    <hyperlink ref="A97" r:id="rId2" display="https://www.minenergia.gov.co/es/ministerio/gestion/contratacion/" xr:uid="{10C209B5-6635-46B6-9631-4221CE6CD96D}"/>
    <hyperlink ref="A98" r:id="rId3" display="https://www.minenergia.gov.co/es/ministerio/gestion/contratacion/consulta-de-procesos-en-secop/" xr:uid="{F6249B0C-0AD7-42CC-8056-AE2D0B2AA35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M93"/>
  <sheetViews>
    <sheetView zoomScale="85" zoomScaleNormal="85" zoomScaleSheetLayoutView="85" workbookViewId="0">
      <pane ySplit="8" topLeftCell="A27" activePane="bottomLeft" state="frozen"/>
      <selection pane="bottomLeft" activeCell="A27" sqref="A27"/>
    </sheetView>
  </sheetViews>
  <sheetFormatPr baseColWidth="10" defaultRowHeight="15" x14ac:dyDescent="0.25"/>
  <cols>
    <col min="1" max="1" width="73.42578125" style="70" customWidth="1"/>
    <col min="2" max="2" width="10.42578125" style="70" customWidth="1"/>
    <col min="3" max="3" width="19.7109375" style="70" customWidth="1"/>
    <col min="4" max="4" width="3.28515625" style="70" customWidth="1"/>
    <col min="5" max="5" width="11.140625" style="70" customWidth="1"/>
    <col min="6" max="6" width="12.28515625" style="70" customWidth="1"/>
    <col min="7" max="7" width="18" style="70" bestFit="1" customWidth="1"/>
    <col min="8" max="8" width="18.140625" style="70" customWidth="1"/>
    <col min="9" max="10" width="13.7109375" style="70" customWidth="1"/>
    <col min="11" max="12" width="11.42578125" style="70"/>
    <col min="13" max="13" width="69.5703125" style="70" bestFit="1" customWidth="1"/>
    <col min="14" max="14" width="4.140625" style="70" bestFit="1" customWidth="1"/>
    <col min="15" max="15" width="12.28515625" style="70" bestFit="1" customWidth="1"/>
    <col min="16" max="230" width="11.42578125" style="70"/>
    <col min="231" max="231" width="27.85546875" style="70" customWidth="1"/>
    <col min="232" max="232" width="54.140625" style="70" customWidth="1"/>
    <col min="233" max="233" width="16.28515625" style="70" bestFit="1" customWidth="1"/>
    <col min="234" max="234" width="3.5703125" style="70" customWidth="1"/>
    <col min="235" max="235" width="15.140625" style="70" bestFit="1" customWidth="1"/>
    <col min="236" max="236" width="10.5703125" style="70" customWidth="1"/>
    <col min="237" max="237" width="3.5703125" style="70" customWidth="1"/>
    <col min="238" max="238" width="12.5703125" style="70" bestFit="1" customWidth="1"/>
    <col min="239" max="486" width="11.42578125" style="70"/>
    <col min="487" max="487" width="27.85546875" style="70" customWidth="1"/>
    <col min="488" max="488" width="54.140625" style="70" customWidth="1"/>
    <col min="489" max="489" width="16.28515625" style="70" bestFit="1" customWidth="1"/>
    <col min="490" max="490" width="3.5703125" style="70" customWidth="1"/>
    <col min="491" max="491" width="15.140625" style="70" bestFit="1" customWidth="1"/>
    <col min="492" max="492" width="10.5703125" style="70" customWidth="1"/>
    <col min="493" max="493" width="3.5703125" style="70" customWidth="1"/>
    <col min="494" max="494" width="12.5703125" style="70" bestFit="1" customWidth="1"/>
    <col min="495" max="742" width="11.42578125" style="70"/>
    <col min="743" max="743" width="27.85546875" style="70" customWidth="1"/>
    <col min="744" max="744" width="54.140625" style="70" customWidth="1"/>
    <col min="745" max="745" width="16.28515625" style="70" bestFit="1" customWidth="1"/>
    <col min="746" max="746" width="3.5703125" style="70" customWidth="1"/>
    <col min="747" max="747" width="15.140625" style="70" bestFit="1" customWidth="1"/>
    <col min="748" max="748" width="10.5703125" style="70" customWidth="1"/>
    <col min="749" max="749" width="3.5703125" style="70" customWidth="1"/>
    <col min="750" max="750" width="12.5703125" style="70" bestFit="1" customWidth="1"/>
    <col min="751" max="998" width="11.42578125" style="70"/>
    <col min="999" max="999" width="27.85546875" style="70" customWidth="1"/>
    <col min="1000" max="1000" width="54.140625" style="70" customWidth="1"/>
    <col min="1001" max="1001" width="16.28515625" style="70" bestFit="1" customWidth="1"/>
    <col min="1002" max="1002" width="3.5703125" style="70" customWidth="1"/>
    <col min="1003" max="1003" width="15.140625" style="70" bestFit="1" customWidth="1"/>
    <col min="1004" max="1004" width="10.5703125" style="70" customWidth="1"/>
    <col min="1005" max="1005" width="3.5703125" style="70" customWidth="1"/>
    <col min="1006" max="1006" width="12.5703125" style="70" bestFit="1" customWidth="1"/>
    <col min="1007" max="1254" width="11.42578125" style="70"/>
    <col min="1255" max="1255" width="27.85546875" style="70" customWidth="1"/>
    <col min="1256" max="1256" width="54.140625" style="70" customWidth="1"/>
    <col min="1257" max="1257" width="16.28515625" style="70" bestFit="1" customWidth="1"/>
    <col min="1258" max="1258" width="3.5703125" style="70" customWidth="1"/>
    <col min="1259" max="1259" width="15.140625" style="70" bestFit="1" customWidth="1"/>
    <col min="1260" max="1260" width="10.5703125" style="70" customWidth="1"/>
    <col min="1261" max="1261" width="3.5703125" style="70" customWidth="1"/>
    <col min="1262" max="1262" width="12.5703125" style="70" bestFit="1" customWidth="1"/>
    <col min="1263" max="1510" width="11.42578125" style="70"/>
    <col min="1511" max="1511" width="27.85546875" style="70" customWidth="1"/>
    <col min="1512" max="1512" width="54.140625" style="70" customWidth="1"/>
    <col min="1513" max="1513" width="16.28515625" style="70" bestFit="1" customWidth="1"/>
    <col min="1514" max="1514" width="3.5703125" style="70" customWidth="1"/>
    <col min="1515" max="1515" width="15.140625" style="70" bestFit="1" customWidth="1"/>
    <col min="1516" max="1516" width="10.5703125" style="70" customWidth="1"/>
    <col min="1517" max="1517" width="3.5703125" style="70" customWidth="1"/>
    <col min="1518" max="1518" width="12.5703125" style="70" bestFit="1" customWidth="1"/>
    <col min="1519" max="1766" width="11.42578125" style="70"/>
    <col min="1767" max="1767" width="27.85546875" style="70" customWidth="1"/>
    <col min="1768" max="1768" width="54.140625" style="70" customWidth="1"/>
    <col min="1769" max="1769" width="16.28515625" style="70" bestFit="1" customWidth="1"/>
    <col min="1770" max="1770" width="3.5703125" style="70" customWidth="1"/>
    <col min="1771" max="1771" width="15.140625" style="70" bestFit="1" customWidth="1"/>
    <col min="1772" max="1772" width="10.5703125" style="70" customWidth="1"/>
    <col min="1773" max="1773" width="3.5703125" style="70" customWidth="1"/>
    <col min="1774" max="1774" width="12.5703125" style="70" bestFit="1" customWidth="1"/>
    <col min="1775" max="2022" width="11.42578125" style="70"/>
    <col min="2023" max="2023" width="27.85546875" style="70" customWidth="1"/>
    <col min="2024" max="2024" width="54.140625" style="70" customWidth="1"/>
    <col min="2025" max="2025" width="16.28515625" style="70" bestFit="1" customWidth="1"/>
    <col min="2026" max="2026" width="3.5703125" style="70" customWidth="1"/>
    <col min="2027" max="2027" width="15.140625" style="70" bestFit="1" customWidth="1"/>
    <col min="2028" max="2028" width="10.5703125" style="70" customWidth="1"/>
    <col min="2029" max="2029" width="3.5703125" style="70" customWidth="1"/>
    <col min="2030" max="2030" width="12.5703125" style="70" bestFit="1" customWidth="1"/>
    <col min="2031" max="2278" width="11.42578125" style="70"/>
    <col min="2279" max="2279" width="27.85546875" style="70" customWidth="1"/>
    <col min="2280" max="2280" width="54.140625" style="70" customWidth="1"/>
    <col min="2281" max="2281" width="16.28515625" style="70" bestFit="1" customWidth="1"/>
    <col min="2282" max="2282" width="3.5703125" style="70" customWidth="1"/>
    <col min="2283" max="2283" width="15.140625" style="70" bestFit="1" customWidth="1"/>
    <col min="2284" max="2284" width="10.5703125" style="70" customWidth="1"/>
    <col min="2285" max="2285" width="3.5703125" style="70" customWidth="1"/>
    <col min="2286" max="2286" width="12.5703125" style="70" bestFit="1" customWidth="1"/>
    <col min="2287" max="2534" width="11.42578125" style="70"/>
    <col min="2535" max="2535" width="27.85546875" style="70" customWidth="1"/>
    <col min="2536" max="2536" width="54.140625" style="70" customWidth="1"/>
    <col min="2537" max="2537" width="16.28515625" style="70" bestFit="1" customWidth="1"/>
    <col min="2538" max="2538" width="3.5703125" style="70" customWidth="1"/>
    <col min="2539" max="2539" width="15.140625" style="70" bestFit="1" customWidth="1"/>
    <col min="2540" max="2540" width="10.5703125" style="70" customWidth="1"/>
    <col min="2541" max="2541" width="3.5703125" style="70" customWidth="1"/>
    <col min="2542" max="2542" width="12.5703125" style="70" bestFit="1" customWidth="1"/>
    <col min="2543" max="2790" width="11.42578125" style="70"/>
    <col min="2791" max="2791" width="27.85546875" style="70" customWidth="1"/>
    <col min="2792" max="2792" width="54.140625" style="70" customWidth="1"/>
    <col min="2793" max="2793" width="16.28515625" style="70" bestFit="1" customWidth="1"/>
    <col min="2794" max="2794" width="3.5703125" style="70" customWidth="1"/>
    <col min="2795" max="2795" width="15.140625" style="70" bestFit="1" customWidth="1"/>
    <col min="2796" max="2796" width="10.5703125" style="70" customWidth="1"/>
    <col min="2797" max="2797" width="3.5703125" style="70" customWidth="1"/>
    <col min="2798" max="2798" width="12.5703125" style="70" bestFit="1" customWidth="1"/>
    <col min="2799" max="3046" width="11.42578125" style="70"/>
    <col min="3047" max="3047" width="27.85546875" style="70" customWidth="1"/>
    <col min="3048" max="3048" width="54.140625" style="70" customWidth="1"/>
    <col min="3049" max="3049" width="16.28515625" style="70" bestFit="1" customWidth="1"/>
    <col min="3050" max="3050" width="3.5703125" style="70" customWidth="1"/>
    <col min="3051" max="3051" width="15.140625" style="70" bestFit="1" customWidth="1"/>
    <col min="3052" max="3052" width="10.5703125" style="70" customWidth="1"/>
    <col min="3053" max="3053" width="3.5703125" style="70" customWidth="1"/>
    <col min="3054" max="3054" width="12.5703125" style="70" bestFit="1" customWidth="1"/>
    <col min="3055" max="3302" width="11.42578125" style="70"/>
    <col min="3303" max="3303" width="27.85546875" style="70" customWidth="1"/>
    <col min="3304" max="3304" width="54.140625" style="70" customWidth="1"/>
    <col min="3305" max="3305" width="16.28515625" style="70" bestFit="1" customWidth="1"/>
    <col min="3306" max="3306" width="3.5703125" style="70" customWidth="1"/>
    <col min="3307" max="3307" width="15.140625" style="70" bestFit="1" customWidth="1"/>
    <col min="3308" max="3308" width="10.5703125" style="70" customWidth="1"/>
    <col min="3309" max="3309" width="3.5703125" style="70" customWidth="1"/>
    <col min="3310" max="3310" width="12.5703125" style="70" bestFit="1" customWidth="1"/>
    <col min="3311" max="3558" width="11.42578125" style="70"/>
    <col min="3559" max="3559" width="27.85546875" style="70" customWidth="1"/>
    <col min="3560" max="3560" width="54.140625" style="70" customWidth="1"/>
    <col min="3561" max="3561" width="16.28515625" style="70" bestFit="1" customWidth="1"/>
    <col min="3562" max="3562" width="3.5703125" style="70" customWidth="1"/>
    <col min="3563" max="3563" width="15.140625" style="70" bestFit="1" customWidth="1"/>
    <col min="3564" max="3564" width="10.5703125" style="70" customWidth="1"/>
    <col min="3565" max="3565" width="3.5703125" style="70" customWidth="1"/>
    <col min="3566" max="3566" width="12.5703125" style="70" bestFit="1" customWidth="1"/>
    <col min="3567" max="3814" width="11.42578125" style="70"/>
    <col min="3815" max="3815" width="27.85546875" style="70" customWidth="1"/>
    <col min="3816" max="3816" width="54.140625" style="70" customWidth="1"/>
    <col min="3817" max="3817" width="16.28515625" style="70" bestFit="1" customWidth="1"/>
    <col min="3818" max="3818" width="3.5703125" style="70" customWidth="1"/>
    <col min="3819" max="3819" width="15.140625" style="70" bestFit="1" customWidth="1"/>
    <col min="3820" max="3820" width="10.5703125" style="70" customWidth="1"/>
    <col min="3821" max="3821" width="3.5703125" style="70" customWidth="1"/>
    <col min="3822" max="3822" width="12.5703125" style="70" bestFit="1" customWidth="1"/>
    <col min="3823" max="4070" width="11.42578125" style="70"/>
    <col min="4071" max="4071" width="27.85546875" style="70" customWidth="1"/>
    <col min="4072" max="4072" width="54.140625" style="70" customWidth="1"/>
    <col min="4073" max="4073" width="16.28515625" style="70" bestFit="1" customWidth="1"/>
    <col min="4074" max="4074" width="3.5703125" style="70" customWidth="1"/>
    <col min="4075" max="4075" width="15.140625" style="70" bestFit="1" customWidth="1"/>
    <col min="4076" max="4076" width="10.5703125" style="70" customWidth="1"/>
    <col min="4077" max="4077" width="3.5703125" style="70" customWidth="1"/>
    <col min="4078" max="4078" width="12.5703125" style="70" bestFit="1" customWidth="1"/>
    <col min="4079" max="4326" width="11.42578125" style="70"/>
    <col min="4327" max="4327" width="27.85546875" style="70" customWidth="1"/>
    <col min="4328" max="4328" width="54.140625" style="70" customWidth="1"/>
    <col min="4329" max="4329" width="16.28515625" style="70" bestFit="1" customWidth="1"/>
    <col min="4330" max="4330" width="3.5703125" style="70" customWidth="1"/>
    <col min="4331" max="4331" width="15.140625" style="70" bestFit="1" customWidth="1"/>
    <col min="4332" max="4332" width="10.5703125" style="70" customWidth="1"/>
    <col min="4333" max="4333" width="3.5703125" style="70" customWidth="1"/>
    <col min="4334" max="4334" width="12.5703125" style="70" bestFit="1" customWidth="1"/>
    <col min="4335" max="4582" width="11.42578125" style="70"/>
    <col min="4583" max="4583" width="27.85546875" style="70" customWidth="1"/>
    <col min="4584" max="4584" width="54.140625" style="70" customWidth="1"/>
    <col min="4585" max="4585" width="16.28515625" style="70" bestFit="1" customWidth="1"/>
    <col min="4586" max="4586" width="3.5703125" style="70" customWidth="1"/>
    <col min="4587" max="4587" width="15.140625" style="70" bestFit="1" customWidth="1"/>
    <col min="4588" max="4588" width="10.5703125" style="70" customWidth="1"/>
    <col min="4589" max="4589" width="3.5703125" style="70" customWidth="1"/>
    <col min="4590" max="4590" width="12.5703125" style="70" bestFit="1" customWidth="1"/>
    <col min="4591" max="4838" width="11.42578125" style="70"/>
    <col min="4839" max="4839" width="27.85546875" style="70" customWidth="1"/>
    <col min="4840" max="4840" width="54.140625" style="70" customWidth="1"/>
    <col min="4841" max="4841" width="16.28515625" style="70" bestFit="1" customWidth="1"/>
    <col min="4842" max="4842" width="3.5703125" style="70" customWidth="1"/>
    <col min="4843" max="4843" width="15.140625" style="70" bestFit="1" customWidth="1"/>
    <col min="4844" max="4844" width="10.5703125" style="70" customWidth="1"/>
    <col min="4845" max="4845" width="3.5703125" style="70" customWidth="1"/>
    <col min="4846" max="4846" width="12.5703125" style="70" bestFit="1" customWidth="1"/>
    <col min="4847" max="5094" width="11.42578125" style="70"/>
    <col min="5095" max="5095" width="27.85546875" style="70" customWidth="1"/>
    <col min="5096" max="5096" width="54.140625" style="70" customWidth="1"/>
    <col min="5097" max="5097" width="16.28515625" style="70" bestFit="1" customWidth="1"/>
    <col min="5098" max="5098" width="3.5703125" style="70" customWidth="1"/>
    <col min="5099" max="5099" width="15.140625" style="70" bestFit="1" customWidth="1"/>
    <col min="5100" max="5100" width="10.5703125" style="70" customWidth="1"/>
    <col min="5101" max="5101" width="3.5703125" style="70" customWidth="1"/>
    <col min="5102" max="5102" width="12.5703125" style="70" bestFit="1" customWidth="1"/>
    <col min="5103" max="5350" width="11.42578125" style="70"/>
    <col min="5351" max="5351" width="27.85546875" style="70" customWidth="1"/>
    <col min="5352" max="5352" width="54.140625" style="70" customWidth="1"/>
    <col min="5353" max="5353" width="16.28515625" style="70" bestFit="1" customWidth="1"/>
    <col min="5354" max="5354" width="3.5703125" style="70" customWidth="1"/>
    <col min="5355" max="5355" width="15.140625" style="70" bestFit="1" customWidth="1"/>
    <col min="5356" max="5356" width="10.5703125" style="70" customWidth="1"/>
    <col min="5357" max="5357" width="3.5703125" style="70" customWidth="1"/>
    <col min="5358" max="5358" width="12.5703125" style="70" bestFit="1" customWidth="1"/>
    <col min="5359" max="5606" width="11.42578125" style="70"/>
    <col min="5607" max="5607" width="27.85546875" style="70" customWidth="1"/>
    <col min="5608" max="5608" width="54.140625" style="70" customWidth="1"/>
    <col min="5609" max="5609" width="16.28515625" style="70" bestFit="1" customWidth="1"/>
    <col min="5610" max="5610" width="3.5703125" style="70" customWidth="1"/>
    <col min="5611" max="5611" width="15.140625" style="70" bestFit="1" customWidth="1"/>
    <col min="5612" max="5612" width="10.5703125" style="70" customWidth="1"/>
    <col min="5613" max="5613" width="3.5703125" style="70" customWidth="1"/>
    <col min="5614" max="5614" width="12.5703125" style="70" bestFit="1" customWidth="1"/>
    <col min="5615" max="5862" width="11.42578125" style="70"/>
    <col min="5863" max="5863" width="27.85546875" style="70" customWidth="1"/>
    <col min="5864" max="5864" width="54.140625" style="70" customWidth="1"/>
    <col min="5865" max="5865" width="16.28515625" style="70" bestFit="1" customWidth="1"/>
    <col min="5866" max="5866" width="3.5703125" style="70" customWidth="1"/>
    <col min="5867" max="5867" width="15.140625" style="70" bestFit="1" customWidth="1"/>
    <col min="5868" max="5868" width="10.5703125" style="70" customWidth="1"/>
    <col min="5869" max="5869" width="3.5703125" style="70" customWidth="1"/>
    <col min="5870" max="5870" width="12.5703125" style="70" bestFit="1" customWidth="1"/>
    <col min="5871" max="6118" width="11.42578125" style="70"/>
    <col min="6119" max="6119" width="27.85546875" style="70" customWidth="1"/>
    <col min="6120" max="6120" width="54.140625" style="70" customWidth="1"/>
    <col min="6121" max="6121" width="16.28515625" style="70" bestFit="1" customWidth="1"/>
    <col min="6122" max="6122" width="3.5703125" style="70" customWidth="1"/>
    <col min="6123" max="6123" width="15.140625" style="70" bestFit="1" customWidth="1"/>
    <col min="6124" max="6124" width="10.5703125" style="70" customWidth="1"/>
    <col min="6125" max="6125" width="3.5703125" style="70" customWidth="1"/>
    <col min="6126" max="6126" width="12.5703125" style="70" bestFit="1" customWidth="1"/>
    <col min="6127" max="6374" width="11.42578125" style="70"/>
    <col min="6375" max="6375" width="27.85546875" style="70" customWidth="1"/>
    <col min="6376" max="6376" width="54.140625" style="70" customWidth="1"/>
    <col min="6377" max="6377" width="16.28515625" style="70" bestFit="1" customWidth="1"/>
    <col min="6378" max="6378" width="3.5703125" style="70" customWidth="1"/>
    <col min="6379" max="6379" width="15.140625" style="70" bestFit="1" customWidth="1"/>
    <col min="6380" max="6380" width="10.5703125" style="70" customWidth="1"/>
    <col min="6381" max="6381" width="3.5703125" style="70" customWidth="1"/>
    <col min="6382" max="6382" width="12.5703125" style="70" bestFit="1" customWidth="1"/>
    <col min="6383" max="6630" width="11.42578125" style="70"/>
    <col min="6631" max="6631" width="27.85546875" style="70" customWidth="1"/>
    <col min="6632" max="6632" width="54.140625" style="70" customWidth="1"/>
    <col min="6633" max="6633" width="16.28515625" style="70" bestFit="1" customWidth="1"/>
    <col min="6634" max="6634" width="3.5703125" style="70" customWidth="1"/>
    <col min="6635" max="6635" width="15.140625" style="70" bestFit="1" customWidth="1"/>
    <col min="6636" max="6636" width="10.5703125" style="70" customWidth="1"/>
    <col min="6637" max="6637" width="3.5703125" style="70" customWidth="1"/>
    <col min="6638" max="6638" width="12.5703125" style="70" bestFit="1" customWidth="1"/>
    <col min="6639" max="6886" width="11.42578125" style="70"/>
    <col min="6887" max="6887" width="27.85546875" style="70" customWidth="1"/>
    <col min="6888" max="6888" width="54.140625" style="70" customWidth="1"/>
    <col min="6889" max="6889" width="16.28515625" style="70" bestFit="1" customWidth="1"/>
    <col min="6890" max="6890" width="3.5703125" style="70" customWidth="1"/>
    <col min="6891" max="6891" width="15.140625" style="70" bestFit="1" customWidth="1"/>
    <col min="6892" max="6892" width="10.5703125" style="70" customWidth="1"/>
    <col min="6893" max="6893" width="3.5703125" style="70" customWidth="1"/>
    <col min="6894" max="6894" width="12.5703125" style="70" bestFit="1" customWidth="1"/>
    <col min="6895" max="7142" width="11.42578125" style="70"/>
    <col min="7143" max="7143" width="27.85546875" style="70" customWidth="1"/>
    <col min="7144" max="7144" width="54.140625" style="70" customWidth="1"/>
    <col min="7145" max="7145" width="16.28515625" style="70" bestFit="1" customWidth="1"/>
    <col min="7146" max="7146" width="3.5703125" style="70" customWidth="1"/>
    <col min="7147" max="7147" width="15.140625" style="70" bestFit="1" customWidth="1"/>
    <col min="7148" max="7148" width="10.5703125" style="70" customWidth="1"/>
    <col min="7149" max="7149" width="3.5703125" style="70" customWidth="1"/>
    <col min="7150" max="7150" width="12.5703125" style="70" bestFit="1" customWidth="1"/>
    <col min="7151" max="7398" width="11.42578125" style="70"/>
    <col min="7399" max="7399" width="27.85546875" style="70" customWidth="1"/>
    <col min="7400" max="7400" width="54.140625" style="70" customWidth="1"/>
    <col min="7401" max="7401" width="16.28515625" style="70" bestFit="1" customWidth="1"/>
    <col min="7402" max="7402" width="3.5703125" style="70" customWidth="1"/>
    <col min="7403" max="7403" width="15.140625" style="70" bestFit="1" customWidth="1"/>
    <col min="7404" max="7404" width="10.5703125" style="70" customWidth="1"/>
    <col min="7405" max="7405" width="3.5703125" style="70" customWidth="1"/>
    <col min="7406" max="7406" width="12.5703125" style="70" bestFit="1" customWidth="1"/>
    <col min="7407" max="7654" width="11.42578125" style="70"/>
    <col min="7655" max="7655" width="27.85546875" style="70" customWidth="1"/>
    <col min="7656" max="7656" width="54.140625" style="70" customWidth="1"/>
    <col min="7657" max="7657" width="16.28515625" style="70" bestFit="1" customWidth="1"/>
    <col min="7658" max="7658" width="3.5703125" style="70" customWidth="1"/>
    <col min="7659" max="7659" width="15.140625" style="70" bestFit="1" customWidth="1"/>
    <col min="7660" max="7660" width="10.5703125" style="70" customWidth="1"/>
    <col min="7661" max="7661" width="3.5703125" style="70" customWidth="1"/>
    <col min="7662" max="7662" width="12.5703125" style="70" bestFit="1" customWidth="1"/>
    <col min="7663" max="7910" width="11.42578125" style="70"/>
    <col min="7911" max="7911" width="27.85546875" style="70" customWidth="1"/>
    <col min="7912" max="7912" width="54.140625" style="70" customWidth="1"/>
    <col min="7913" max="7913" width="16.28515625" style="70" bestFit="1" customWidth="1"/>
    <col min="7914" max="7914" width="3.5703125" style="70" customWidth="1"/>
    <col min="7915" max="7915" width="15.140625" style="70" bestFit="1" customWidth="1"/>
    <col min="7916" max="7916" width="10.5703125" style="70" customWidth="1"/>
    <col min="7917" max="7917" width="3.5703125" style="70" customWidth="1"/>
    <col min="7918" max="7918" width="12.5703125" style="70" bestFit="1" customWidth="1"/>
    <col min="7919" max="8166" width="11.42578125" style="70"/>
    <col min="8167" max="8167" width="27.85546875" style="70" customWidth="1"/>
    <col min="8168" max="8168" width="54.140625" style="70" customWidth="1"/>
    <col min="8169" max="8169" width="16.28515625" style="70" bestFit="1" customWidth="1"/>
    <col min="8170" max="8170" width="3.5703125" style="70" customWidth="1"/>
    <col min="8171" max="8171" width="15.140625" style="70" bestFit="1" customWidth="1"/>
    <col min="8172" max="8172" width="10.5703125" style="70" customWidth="1"/>
    <col min="8173" max="8173" width="3.5703125" style="70" customWidth="1"/>
    <col min="8174" max="8174" width="12.5703125" style="70" bestFit="1" customWidth="1"/>
    <col min="8175" max="8422" width="11.42578125" style="70"/>
    <col min="8423" max="8423" width="27.85546875" style="70" customWidth="1"/>
    <col min="8424" max="8424" width="54.140625" style="70" customWidth="1"/>
    <col min="8425" max="8425" width="16.28515625" style="70" bestFit="1" customWidth="1"/>
    <col min="8426" max="8426" width="3.5703125" style="70" customWidth="1"/>
    <col min="8427" max="8427" width="15.140625" style="70" bestFit="1" customWidth="1"/>
    <col min="8428" max="8428" width="10.5703125" style="70" customWidth="1"/>
    <col min="8429" max="8429" width="3.5703125" style="70" customWidth="1"/>
    <col min="8430" max="8430" width="12.5703125" style="70" bestFit="1" customWidth="1"/>
    <col min="8431" max="8678" width="11.42578125" style="70"/>
    <col min="8679" max="8679" width="27.85546875" style="70" customWidth="1"/>
    <col min="8680" max="8680" width="54.140625" style="70" customWidth="1"/>
    <col min="8681" max="8681" width="16.28515625" style="70" bestFit="1" customWidth="1"/>
    <col min="8682" max="8682" width="3.5703125" style="70" customWidth="1"/>
    <col min="8683" max="8683" width="15.140625" style="70" bestFit="1" customWidth="1"/>
    <col min="8684" max="8684" width="10.5703125" style="70" customWidth="1"/>
    <col min="8685" max="8685" width="3.5703125" style="70" customWidth="1"/>
    <col min="8686" max="8686" width="12.5703125" style="70" bestFit="1" customWidth="1"/>
    <col min="8687" max="8934" width="11.42578125" style="70"/>
    <col min="8935" max="8935" width="27.85546875" style="70" customWidth="1"/>
    <col min="8936" max="8936" width="54.140625" style="70" customWidth="1"/>
    <col min="8937" max="8937" width="16.28515625" style="70" bestFit="1" customWidth="1"/>
    <col min="8938" max="8938" width="3.5703125" style="70" customWidth="1"/>
    <col min="8939" max="8939" width="15.140625" style="70" bestFit="1" customWidth="1"/>
    <col min="8940" max="8940" width="10.5703125" style="70" customWidth="1"/>
    <col min="8941" max="8941" width="3.5703125" style="70" customWidth="1"/>
    <col min="8942" max="8942" width="12.5703125" style="70" bestFit="1" customWidth="1"/>
    <col min="8943" max="9190" width="11.42578125" style="70"/>
    <col min="9191" max="9191" width="27.85546875" style="70" customWidth="1"/>
    <col min="9192" max="9192" width="54.140625" style="70" customWidth="1"/>
    <col min="9193" max="9193" width="16.28515625" style="70" bestFit="1" customWidth="1"/>
    <col min="9194" max="9194" width="3.5703125" style="70" customWidth="1"/>
    <col min="9195" max="9195" width="15.140625" style="70" bestFit="1" customWidth="1"/>
    <col min="9196" max="9196" width="10.5703125" style="70" customWidth="1"/>
    <col min="9197" max="9197" width="3.5703125" style="70" customWidth="1"/>
    <col min="9198" max="9198" width="12.5703125" style="70" bestFit="1" customWidth="1"/>
    <col min="9199" max="9446" width="11.42578125" style="70"/>
    <col min="9447" max="9447" width="27.85546875" style="70" customWidth="1"/>
    <col min="9448" max="9448" width="54.140625" style="70" customWidth="1"/>
    <col min="9449" max="9449" width="16.28515625" style="70" bestFit="1" customWidth="1"/>
    <col min="9450" max="9450" width="3.5703125" style="70" customWidth="1"/>
    <col min="9451" max="9451" width="15.140625" style="70" bestFit="1" customWidth="1"/>
    <col min="9452" max="9452" width="10.5703125" style="70" customWidth="1"/>
    <col min="9453" max="9453" width="3.5703125" style="70" customWidth="1"/>
    <col min="9454" max="9454" width="12.5703125" style="70" bestFit="1" customWidth="1"/>
    <col min="9455" max="9702" width="11.42578125" style="70"/>
    <col min="9703" max="9703" width="27.85546875" style="70" customWidth="1"/>
    <col min="9704" max="9704" width="54.140625" style="70" customWidth="1"/>
    <col min="9705" max="9705" width="16.28515625" style="70" bestFit="1" customWidth="1"/>
    <col min="9706" max="9706" width="3.5703125" style="70" customWidth="1"/>
    <col min="9707" max="9707" width="15.140625" style="70" bestFit="1" customWidth="1"/>
    <col min="9708" max="9708" width="10.5703125" style="70" customWidth="1"/>
    <col min="9709" max="9709" width="3.5703125" style="70" customWidth="1"/>
    <col min="9710" max="9710" width="12.5703125" style="70" bestFit="1" customWidth="1"/>
    <col min="9711" max="9958" width="11.42578125" style="70"/>
    <col min="9959" max="9959" width="27.85546875" style="70" customWidth="1"/>
    <col min="9960" max="9960" width="54.140625" style="70" customWidth="1"/>
    <col min="9961" max="9961" width="16.28515625" style="70" bestFit="1" customWidth="1"/>
    <col min="9962" max="9962" width="3.5703125" style="70" customWidth="1"/>
    <col min="9963" max="9963" width="15.140625" style="70" bestFit="1" customWidth="1"/>
    <col min="9964" max="9964" width="10.5703125" style="70" customWidth="1"/>
    <col min="9965" max="9965" width="3.5703125" style="70" customWidth="1"/>
    <col min="9966" max="9966" width="12.5703125" style="70" bestFit="1" customWidth="1"/>
    <col min="9967" max="10214" width="11.42578125" style="70"/>
    <col min="10215" max="10215" width="27.85546875" style="70" customWidth="1"/>
    <col min="10216" max="10216" width="54.140625" style="70" customWidth="1"/>
    <col min="10217" max="10217" width="16.28515625" style="70" bestFit="1" customWidth="1"/>
    <col min="10218" max="10218" width="3.5703125" style="70" customWidth="1"/>
    <col min="10219" max="10219" width="15.140625" style="70" bestFit="1" customWidth="1"/>
    <col min="10220" max="10220" width="10.5703125" style="70" customWidth="1"/>
    <col min="10221" max="10221" width="3.5703125" style="70" customWidth="1"/>
    <col min="10222" max="10222" width="12.5703125" style="70" bestFit="1" customWidth="1"/>
    <col min="10223" max="10470" width="11.42578125" style="70"/>
    <col min="10471" max="10471" width="27.85546875" style="70" customWidth="1"/>
    <col min="10472" max="10472" width="54.140625" style="70" customWidth="1"/>
    <col min="10473" max="10473" width="16.28515625" style="70" bestFit="1" customWidth="1"/>
    <col min="10474" max="10474" width="3.5703125" style="70" customWidth="1"/>
    <col min="10475" max="10475" width="15.140625" style="70" bestFit="1" customWidth="1"/>
    <col min="10476" max="10476" width="10.5703125" style="70" customWidth="1"/>
    <col min="10477" max="10477" width="3.5703125" style="70" customWidth="1"/>
    <col min="10478" max="10478" width="12.5703125" style="70" bestFit="1" customWidth="1"/>
    <col min="10479" max="10726" width="11.42578125" style="70"/>
    <col min="10727" max="10727" width="27.85546875" style="70" customWidth="1"/>
    <col min="10728" max="10728" width="54.140625" style="70" customWidth="1"/>
    <col min="10729" max="10729" width="16.28515625" style="70" bestFit="1" customWidth="1"/>
    <col min="10730" max="10730" width="3.5703125" style="70" customWidth="1"/>
    <col min="10731" max="10731" width="15.140625" style="70" bestFit="1" customWidth="1"/>
    <col min="10732" max="10732" width="10.5703125" style="70" customWidth="1"/>
    <col min="10733" max="10733" width="3.5703125" style="70" customWidth="1"/>
    <col min="10734" max="10734" width="12.5703125" style="70" bestFit="1" customWidth="1"/>
    <col min="10735" max="10982" width="11.42578125" style="70"/>
    <col min="10983" max="10983" width="27.85546875" style="70" customWidth="1"/>
    <col min="10984" max="10984" width="54.140625" style="70" customWidth="1"/>
    <col min="10985" max="10985" width="16.28515625" style="70" bestFit="1" customWidth="1"/>
    <col min="10986" max="10986" width="3.5703125" style="70" customWidth="1"/>
    <col min="10987" max="10987" width="15.140625" style="70" bestFit="1" customWidth="1"/>
    <col min="10988" max="10988" width="10.5703125" style="70" customWidth="1"/>
    <col min="10989" max="10989" width="3.5703125" style="70" customWidth="1"/>
    <col min="10990" max="10990" width="12.5703125" style="70" bestFit="1" customWidth="1"/>
    <col min="10991" max="11238" width="11.42578125" style="70"/>
    <col min="11239" max="11239" width="27.85546875" style="70" customWidth="1"/>
    <col min="11240" max="11240" width="54.140625" style="70" customWidth="1"/>
    <col min="11241" max="11241" width="16.28515625" style="70" bestFit="1" customWidth="1"/>
    <col min="11242" max="11242" width="3.5703125" style="70" customWidth="1"/>
    <col min="11243" max="11243" width="15.140625" style="70" bestFit="1" customWidth="1"/>
    <col min="11244" max="11244" width="10.5703125" style="70" customWidth="1"/>
    <col min="11245" max="11245" width="3.5703125" style="70" customWidth="1"/>
    <col min="11246" max="11246" width="12.5703125" style="70" bestFit="1" customWidth="1"/>
    <col min="11247" max="11494" width="11.42578125" style="70"/>
    <col min="11495" max="11495" width="27.85546875" style="70" customWidth="1"/>
    <col min="11496" max="11496" width="54.140625" style="70" customWidth="1"/>
    <col min="11497" max="11497" width="16.28515625" style="70" bestFit="1" customWidth="1"/>
    <col min="11498" max="11498" width="3.5703125" style="70" customWidth="1"/>
    <col min="11499" max="11499" width="15.140625" style="70" bestFit="1" customWidth="1"/>
    <col min="11500" max="11500" width="10.5703125" style="70" customWidth="1"/>
    <col min="11501" max="11501" width="3.5703125" style="70" customWidth="1"/>
    <col min="11502" max="11502" width="12.5703125" style="70" bestFit="1" customWidth="1"/>
    <col min="11503" max="11750" width="11.42578125" style="70"/>
    <col min="11751" max="11751" width="27.85546875" style="70" customWidth="1"/>
    <col min="11752" max="11752" width="54.140625" style="70" customWidth="1"/>
    <col min="11753" max="11753" width="16.28515625" style="70" bestFit="1" customWidth="1"/>
    <col min="11754" max="11754" width="3.5703125" style="70" customWidth="1"/>
    <col min="11755" max="11755" width="15.140625" style="70" bestFit="1" customWidth="1"/>
    <col min="11756" max="11756" width="10.5703125" style="70" customWidth="1"/>
    <col min="11757" max="11757" width="3.5703125" style="70" customWidth="1"/>
    <col min="11758" max="11758" width="12.5703125" style="70" bestFit="1" customWidth="1"/>
    <col min="11759" max="12006" width="11.42578125" style="70"/>
    <col min="12007" max="12007" width="27.85546875" style="70" customWidth="1"/>
    <col min="12008" max="12008" width="54.140625" style="70" customWidth="1"/>
    <col min="12009" max="12009" width="16.28515625" style="70" bestFit="1" customWidth="1"/>
    <col min="12010" max="12010" width="3.5703125" style="70" customWidth="1"/>
    <col min="12011" max="12011" width="15.140625" style="70" bestFit="1" customWidth="1"/>
    <col min="12012" max="12012" width="10.5703125" style="70" customWidth="1"/>
    <col min="12013" max="12013" width="3.5703125" style="70" customWidth="1"/>
    <col min="12014" max="12014" width="12.5703125" style="70" bestFit="1" customWidth="1"/>
    <col min="12015" max="12262" width="11.42578125" style="70"/>
    <col min="12263" max="12263" width="27.85546875" style="70" customWidth="1"/>
    <col min="12264" max="12264" width="54.140625" style="70" customWidth="1"/>
    <col min="12265" max="12265" width="16.28515625" style="70" bestFit="1" customWidth="1"/>
    <col min="12266" max="12266" width="3.5703125" style="70" customWidth="1"/>
    <col min="12267" max="12267" width="15.140625" style="70" bestFit="1" customWidth="1"/>
    <col min="12268" max="12268" width="10.5703125" style="70" customWidth="1"/>
    <col min="12269" max="12269" width="3.5703125" style="70" customWidth="1"/>
    <col min="12270" max="12270" width="12.5703125" style="70" bestFit="1" customWidth="1"/>
    <col min="12271" max="12518" width="11.42578125" style="70"/>
    <col min="12519" max="12519" width="27.85546875" style="70" customWidth="1"/>
    <col min="12520" max="12520" width="54.140625" style="70" customWidth="1"/>
    <col min="12521" max="12521" width="16.28515625" style="70" bestFit="1" customWidth="1"/>
    <col min="12522" max="12522" width="3.5703125" style="70" customWidth="1"/>
    <col min="12523" max="12523" width="15.140625" style="70" bestFit="1" customWidth="1"/>
    <col min="12524" max="12524" width="10.5703125" style="70" customWidth="1"/>
    <col min="12525" max="12525" width="3.5703125" style="70" customWidth="1"/>
    <col min="12526" max="12526" width="12.5703125" style="70" bestFit="1" customWidth="1"/>
    <col min="12527" max="12774" width="11.42578125" style="70"/>
    <col min="12775" max="12775" width="27.85546875" style="70" customWidth="1"/>
    <col min="12776" max="12776" width="54.140625" style="70" customWidth="1"/>
    <col min="12777" max="12777" width="16.28515625" style="70" bestFit="1" customWidth="1"/>
    <col min="12778" max="12778" width="3.5703125" style="70" customWidth="1"/>
    <col min="12779" max="12779" width="15.140625" style="70" bestFit="1" customWidth="1"/>
    <col min="12780" max="12780" width="10.5703125" style="70" customWidth="1"/>
    <col min="12781" max="12781" width="3.5703125" style="70" customWidth="1"/>
    <col min="12782" max="12782" width="12.5703125" style="70" bestFit="1" customWidth="1"/>
    <col min="12783" max="13030" width="11.42578125" style="70"/>
    <col min="13031" max="13031" width="27.85546875" style="70" customWidth="1"/>
    <col min="13032" max="13032" width="54.140625" style="70" customWidth="1"/>
    <col min="13033" max="13033" width="16.28515625" style="70" bestFit="1" customWidth="1"/>
    <col min="13034" max="13034" width="3.5703125" style="70" customWidth="1"/>
    <col min="13035" max="13035" width="15.140625" style="70" bestFit="1" customWidth="1"/>
    <col min="13036" max="13036" width="10.5703125" style="70" customWidth="1"/>
    <col min="13037" max="13037" width="3.5703125" style="70" customWidth="1"/>
    <col min="13038" max="13038" width="12.5703125" style="70" bestFit="1" customWidth="1"/>
    <col min="13039" max="13286" width="11.42578125" style="70"/>
    <col min="13287" max="13287" width="27.85546875" style="70" customWidth="1"/>
    <col min="13288" max="13288" width="54.140625" style="70" customWidth="1"/>
    <col min="13289" max="13289" width="16.28515625" style="70" bestFit="1" customWidth="1"/>
    <col min="13290" max="13290" width="3.5703125" style="70" customWidth="1"/>
    <col min="13291" max="13291" width="15.140625" style="70" bestFit="1" customWidth="1"/>
    <col min="13292" max="13292" width="10.5703125" style="70" customWidth="1"/>
    <col min="13293" max="13293" width="3.5703125" style="70" customWidth="1"/>
    <col min="13294" max="13294" width="12.5703125" style="70" bestFit="1" customWidth="1"/>
    <col min="13295" max="13542" width="11.42578125" style="70"/>
    <col min="13543" max="13543" width="27.85546875" style="70" customWidth="1"/>
    <col min="13544" max="13544" width="54.140625" style="70" customWidth="1"/>
    <col min="13545" max="13545" width="16.28515625" style="70" bestFit="1" customWidth="1"/>
    <col min="13546" max="13546" width="3.5703125" style="70" customWidth="1"/>
    <col min="13547" max="13547" width="15.140625" style="70" bestFit="1" customWidth="1"/>
    <col min="13548" max="13548" width="10.5703125" style="70" customWidth="1"/>
    <col min="13549" max="13549" width="3.5703125" style="70" customWidth="1"/>
    <col min="13550" max="13550" width="12.5703125" style="70" bestFit="1" customWidth="1"/>
    <col min="13551" max="13798" width="11.42578125" style="70"/>
    <col min="13799" max="13799" width="27.85546875" style="70" customWidth="1"/>
    <col min="13800" max="13800" width="54.140625" style="70" customWidth="1"/>
    <col min="13801" max="13801" width="16.28515625" style="70" bestFit="1" customWidth="1"/>
    <col min="13802" max="13802" width="3.5703125" style="70" customWidth="1"/>
    <col min="13803" max="13803" width="15.140625" style="70" bestFit="1" customWidth="1"/>
    <col min="13804" max="13804" width="10.5703125" style="70" customWidth="1"/>
    <col min="13805" max="13805" width="3.5703125" style="70" customWidth="1"/>
    <col min="13806" max="13806" width="12.5703125" style="70" bestFit="1" customWidth="1"/>
    <col min="13807" max="14054" width="11.42578125" style="70"/>
    <col min="14055" max="14055" width="27.85546875" style="70" customWidth="1"/>
    <col min="14056" max="14056" width="54.140625" style="70" customWidth="1"/>
    <col min="14057" max="14057" width="16.28515625" style="70" bestFit="1" customWidth="1"/>
    <col min="14058" max="14058" width="3.5703125" style="70" customWidth="1"/>
    <col min="14059" max="14059" width="15.140625" style="70" bestFit="1" customWidth="1"/>
    <col min="14060" max="14060" width="10.5703125" style="70" customWidth="1"/>
    <col min="14061" max="14061" width="3.5703125" style="70" customWidth="1"/>
    <col min="14062" max="14062" width="12.5703125" style="70" bestFit="1" customWidth="1"/>
    <col min="14063" max="14310" width="11.42578125" style="70"/>
    <col min="14311" max="14311" width="27.85546875" style="70" customWidth="1"/>
    <col min="14312" max="14312" width="54.140625" style="70" customWidth="1"/>
    <col min="14313" max="14313" width="16.28515625" style="70" bestFit="1" customWidth="1"/>
    <col min="14314" max="14314" width="3.5703125" style="70" customWidth="1"/>
    <col min="14315" max="14315" width="15.140625" style="70" bestFit="1" customWidth="1"/>
    <col min="14316" max="14316" width="10.5703125" style="70" customWidth="1"/>
    <col min="14317" max="14317" width="3.5703125" style="70" customWidth="1"/>
    <col min="14318" max="14318" width="12.5703125" style="70" bestFit="1" customWidth="1"/>
    <col min="14319" max="14566" width="11.42578125" style="70"/>
    <col min="14567" max="14567" width="27.85546875" style="70" customWidth="1"/>
    <col min="14568" max="14568" width="54.140625" style="70" customWidth="1"/>
    <col min="14569" max="14569" width="16.28515625" style="70" bestFit="1" customWidth="1"/>
    <col min="14570" max="14570" width="3.5703125" style="70" customWidth="1"/>
    <col min="14571" max="14571" width="15.140625" style="70" bestFit="1" customWidth="1"/>
    <col min="14572" max="14572" width="10.5703125" style="70" customWidth="1"/>
    <col min="14573" max="14573" width="3.5703125" style="70" customWidth="1"/>
    <col min="14574" max="14574" width="12.5703125" style="70" bestFit="1" customWidth="1"/>
    <col min="14575" max="14822" width="11.42578125" style="70"/>
    <col min="14823" max="14823" width="27.85546875" style="70" customWidth="1"/>
    <col min="14824" max="14824" width="54.140625" style="70" customWidth="1"/>
    <col min="14825" max="14825" width="16.28515625" style="70" bestFit="1" customWidth="1"/>
    <col min="14826" max="14826" width="3.5703125" style="70" customWidth="1"/>
    <col min="14827" max="14827" width="15.140625" style="70" bestFit="1" customWidth="1"/>
    <col min="14828" max="14828" width="10.5703125" style="70" customWidth="1"/>
    <col min="14829" max="14829" width="3.5703125" style="70" customWidth="1"/>
    <col min="14830" max="14830" width="12.5703125" style="70" bestFit="1" customWidth="1"/>
    <col min="14831" max="15078" width="11.42578125" style="70"/>
    <col min="15079" max="15079" width="27.85546875" style="70" customWidth="1"/>
    <col min="15080" max="15080" width="54.140625" style="70" customWidth="1"/>
    <col min="15081" max="15081" width="16.28515625" style="70" bestFit="1" customWidth="1"/>
    <col min="15082" max="15082" width="3.5703125" style="70" customWidth="1"/>
    <col min="15083" max="15083" width="15.140625" style="70" bestFit="1" customWidth="1"/>
    <col min="15084" max="15084" width="10.5703125" style="70" customWidth="1"/>
    <col min="15085" max="15085" width="3.5703125" style="70" customWidth="1"/>
    <col min="15086" max="15086" width="12.5703125" style="70" bestFit="1" customWidth="1"/>
    <col min="15087" max="15334" width="11.42578125" style="70"/>
    <col min="15335" max="15335" width="27.85546875" style="70" customWidth="1"/>
    <col min="15336" max="15336" width="54.140625" style="70" customWidth="1"/>
    <col min="15337" max="15337" width="16.28515625" style="70" bestFit="1" customWidth="1"/>
    <col min="15338" max="15338" width="3.5703125" style="70" customWidth="1"/>
    <col min="15339" max="15339" width="15.140625" style="70" bestFit="1" customWidth="1"/>
    <col min="15340" max="15340" width="10.5703125" style="70" customWidth="1"/>
    <col min="15341" max="15341" width="3.5703125" style="70" customWidth="1"/>
    <col min="15342" max="15342" width="12.5703125" style="70" bestFit="1" customWidth="1"/>
    <col min="15343" max="15590" width="11.42578125" style="70"/>
    <col min="15591" max="15591" width="27.85546875" style="70" customWidth="1"/>
    <col min="15592" max="15592" width="54.140625" style="70" customWidth="1"/>
    <col min="15593" max="15593" width="16.28515625" style="70" bestFit="1" customWidth="1"/>
    <col min="15594" max="15594" width="3.5703125" style="70" customWidth="1"/>
    <col min="15595" max="15595" width="15.140625" style="70" bestFit="1" customWidth="1"/>
    <col min="15596" max="15596" width="10.5703125" style="70" customWidth="1"/>
    <col min="15597" max="15597" width="3.5703125" style="70" customWidth="1"/>
    <col min="15598" max="15598" width="12.5703125" style="70" bestFit="1" customWidth="1"/>
    <col min="15599" max="15846" width="11.42578125" style="70"/>
    <col min="15847" max="15847" width="27.85546875" style="70" customWidth="1"/>
    <col min="15848" max="15848" width="54.140625" style="70" customWidth="1"/>
    <col min="15849" max="15849" width="16.28515625" style="70" bestFit="1" customWidth="1"/>
    <col min="15850" max="15850" width="3.5703125" style="70" customWidth="1"/>
    <col min="15851" max="15851" width="15.140625" style="70" bestFit="1" customWidth="1"/>
    <col min="15852" max="15852" width="10.5703125" style="70" customWidth="1"/>
    <col min="15853" max="15853" width="3.5703125" style="70" customWidth="1"/>
    <col min="15854" max="15854" width="12.5703125" style="70" bestFit="1" customWidth="1"/>
    <col min="15855" max="16102" width="11.42578125" style="70"/>
    <col min="16103" max="16103" width="27.85546875" style="70" customWidth="1"/>
    <col min="16104" max="16104" width="54.140625" style="70" customWidth="1"/>
    <col min="16105" max="16105" width="16.28515625" style="70" bestFit="1" customWidth="1"/>
    <col min="16106" max="16106" width="3.5703125" style="70" customWidth="1"/>
    <col min="16107" max="16107" width="15.140625" style="70" bestFit="1" customWidth="1"/>
    <col min="16108" max="16108" width="10.5703125" style="70" customWidth="1"/>
    <col min="16109" max="16109" width="3.5703125" style="70" customWidth="1"/>
    <col min="16110" max="16110" width="12.5703125" style="70" bestFit="1" customWidth="1"/>
    <col min="16111" max="16384" width="11.42578125" style="70"/>
  </cols>
  <sheetData>
    <row r="1" spans="1:10" customFormat="1" x14ac:dyDescent="0.25">
      <c r="C1" s="6" t="s">
        <v>2</v>
      </c>
      <c r="D1" s="6"/>
      <c r="E1" s="70"/>
      <c r="F1" s="1"/>
      <c r="G1" s="1"/>
      <c r="H1" s="70"/>
      <c r="I1" s="70"/>
      <c r="J1" s="70"/>
    </row>
    <row r="2" spans="1:10" customFormat="1" x14ac:dyDescent="0.25">
      <c r="C2" s="6" t="s">
        <v>49</v>
      </c>
      <c r="D2" s="6"/>
      <c r="E2" s="70"/>
      <c r="H2" s="70"/>
      <c r="I2" s="70"/>
      <c r="J2" s="70"/>
    </row>
    <row r="3" spans="1:10" s="4" customFormat="1" ht="12.75" x14ac:dyDescent="0.2">
      <c r="C3" s="6" t="s">
        <v>101</v>
      </c>
      <c r="D3" s="12"/>
    </row>
    <row r="4" spans="1:10" customFormat="1" x14ac:dyDescent="0.25">
      <c r="C4" s="6" t="s">
        <v>50</v>
      </c>
      <c r="D4" s="6"/>
      <c r="E4" s="70"/>
      <c r="F4" s="2" t="s">
        <v>54</v>
      </c>
      <c r="G4" s="3" t="s">
        <v>0</v>
      </c>
      <c r="H4" s="3"/>
      <c r="I4" s="70"/>
      <c r="J4" s="70"/>
    </row>
    <row r="5" spans="1:10" customFormat="1" x14ac:dyDescent="0.25">
      <c r="A5" s="70"/>
      <c r="B5" s="7"/>
      <c r="C5" s="56" t="s">
        <v>64</v>
      </c>
      <c r="D5" s="6"/>
      <c r="E5" s="70"/>
      <c r="F5" s="2" t="s">
        <v>1</v>
      </c>
      <c r="G5" s="3">
        <v>46112</v>
      </c>
      <c r="H5" s="3"/>
      <c r="I5" s="70"/>
      <c r="J5" s="70"/>
    </row>
    <row r="6" spans="1:10" customFormat="1" x14ac:dyDescent="0.25">
      <c r="A6" s="70"/>
      <c r="B6" s="7"/>
      <c r="C6" s="6"/>
      <c r="D6" s="6"/>
      <c r="E6" s="70"/>
      <c r="F6" s="7"/>
      <c r="G6" s="11"/>
      <c r="H6" s="11"/>
      <c r="I6" s="70"/>
      <c r="J6" s="70"/>
    </row>
    <row r="7" spans="1:10" ht="21" customHeight="1" x14ac:dyDescent="0.25">
      <c r="A7" s="182" t="s">
        <v>80</v>
      </c>
      <c r="B7" s="184" t="s">
        <v>76</v>
      </c>
      <c r="C7" s="185"/>
      <c r="D7" s="6"/>
      <c r="E7" s="186" t="s">
        <v>84</v>
      </c>
      <c r="F7" s="186"/>
      <c r="G7" s="186"/>
      <c r="H7" s="186"/>
      <c r="I7" s="186"/>
      <c r="J7" s="186"/>
    </row>
    <row r="8" spans="1:10" s="71" customFormat="1" ht="45" x14ac:dyDescent="0.2">
      <c r="A8" s="183"/>
      <c r="B8" s="100" t="s">
        <v>70</v>
      </c>
      <c r="C8" s="101" t="s">
        <v>72</v>
      </c>
      <c r="D8" s="6"/>
      <c r="E8" s="100" t="s">
        <v>70</v>
      </c>
      <c r="F8" s="100" t="s">
        <v>71</v>
      </c>
      <c r="G8" s="100" t="s">
        <v>75</v>
      </c>
      <c r="H8" s="100" t="s">
        <v>61</v>
      </c>
      <c r="I8" s="100" t="s">
        <v>73</v>
      </c>
      <c r="J8" s="101" t="s">
        <v>74</v>
      </c>
    </row>
    <row r="9" spans="1:10" x14ac:dyDescent="0.25">
      <c r="A9" s="102" t="s">
        <v>87</v>
      </c>
      <c r="B9" s="103">
        <v>505</v>
      </c>
      <c r="C9" s="104">
        <v>366004126709.30005</v>
      </c>
      <c r="D9" s="6"/>
      <c r="E9" s="108">
        <v>497</v>
      </c>
      <c r="F9" s="108">
        <v>483</v>
      </c>
      <c r="G9" s="110">
        <v>246115595064.30002</v>
      </c>
      <c r="H9" s="110">
        <v>243372529719</v>
      </c>
      <c r="I9" s="111">
        <f>+F9/E9</f>
        <v>0.971830985915493</v>
      </c>
      <c r="J9" s="112">
        <f>+H9/G9</f>
        <v>0.98885456508928915</v>
      </c>
    </row>
    <row r="10" spans="1:10" x14ac:dyDescent="0.25">
      <c r="A10" s="102" t="s">
        <v>89</v>
      </c>
      <c r="B10" s="105">
        <v>160</v>
      </c>
      <c r="C10" s="106">
        <v>153461487601</v>
      </c>
      <c r="D10" s="6"/>
      <c r="E10" s="108">
        <v>150</v>
      </c>
      <c r="F10" s="108">
        <v>143</v>
      </c>
      <c r="G10" s="115">
        <v>99298841565</v>
      </c>
      <c r="H10" s="115">
        <v>79473783794</v>
      </c>
      <c r="I10" s="111">
        <f t="shared" ref="I10:I24" si="0">+F10/E10</f>
        <v>0.95333333333333337</v>
      </c>
      <c r="J10" s="116">
        <f t="shared" ref="J10:J24" si="1">+H10/G10</f>
        <v>0.80034955636393079</v>
      </c>
    </row>
    <row r="11" spans="1:10" x14ac:dyDescent="0.25">
      <c r="A11" s="102" t="s">
        <v>88</v>
      </c>
      <c r="B11" s="105">
        <v>215</v>
      </c>
      <c r="C11" s="106">
        <v>53998608542.970001</v>
      </c>
      <c r="D11" s="6"/>
      <c r="E11" s="108">
        <v>195</v>
      </c>
      <c r="F11" s="108">
        <v>192</v>
      </c>
      <c r="G11" s="115">
        <v>39698117233.520004</v>
      </c>
      <c r="H11" s="115">
        <v>44059409133.290001</v>
      </c>
      <c r="I11" s="111">
        <f t="shared" si="0"/>
        <v>0.98461538461538467</v>
      </c>
      <c r="J11" s="116">
        <f t="shared" si="1"/>
        <v>1.1098614292994087</v>
      </c>
    </row>
    <row r="12" spans="1:10" x14ac:dyDescent="0.25">
      <c r="A12" s="124" t="s">
        <v>99</v>
      </c>
      <c r="B12" s="105">
        <v>220</v>
      </c>
      <c r="C12" s="106">
        <v>46108286274</v>
      </c>
      <c r="D12" s="72"/>
      <c r="E12" s="108">
        <v>217</v>
      </c>
      <c r="F12" s="108">
        <v>209</v>
      </c>
      <c r="G12" s="115">
        <v>45576636274</v>
      </c>
      <c r="H12" s="115">
        <v>19871777953</v>
      </c>
      <c r="I12" s="111">
        <f t="shared" si="0"/>
        <v>0.96313364055299544</v>
      </c>
      <c r="J12" s="116">
        <f t="shared" si="1"/>
        <v>0.43600799834226045</v>
      </c>
    </row>
    <row r="13" spans="1:10" x14ac:dyDescent="0.25">
      <c r="A13" s="102" t="s">
        <v>102</v>
      </c>
      <c r="B13" s="105">
        <v>170</v>
      </c>
      <c r="C13" s="106">
        <v>35316589785</v>
      </c>
      <c r="D13" s="72"/>
      <c r="E13" s="108">
        <v>159</v>
      </c>
      <c r="F13" s="108">
        <v>159</v>
      </c>
      <c r="G13" s="115">
        <v>14513620000</v>
      </c>
      <c r="H13" s="115">
        <v>13881500000</v>
      </c>
      <c r="I13" s="111">
        <f t="shared" si="0"/>
        <v>1</v>
      </c>
      <c r="J13" s="116">
        <f t="shared" si="1"/>
        <v>0.95644642756252407</v>
      </c>
    </row>
    <row r="14" spans="1:10" x14ac:dyDescent="0.25">
      <c r="A14" s="102" t="s">
        <v>94</v>
      </c>
      <c r="B14" s="105">
        <v>108</v>
      </c>
      <c r="C14" s="106">
        <v>34997916540.599998</v>
      </c>
      <c r="D14" s="72"/>
      <c r="E14" s="108">
        <v>102</v>
      </c>
      <c r="F14" s="108">
        <v>98</v>
      </c>
      <c r="G14" s="115">
        <v>27956037949.599998</v>
      </c>
      <c r="H14" s="115">
        <v>24870120000</v>
      </c>
      <c r="I14" s="111">
        <f t="shared" si="0"/>
        <v>0.96078431372549022</v>
      </c>
      <c r="J14" s="116">
        <f t="shared" si="1"/>
        <v>0.88961533264608572</v>
      </c>
    </row>
    <row r="15" spans="1:10" x14ac:dyDescent="0.25">
      <c r="A15" s="102" t="s">
        <v>96</v>
      </c>
      <c r="B15" s="105">
        <v>137</v>
      </c>
      <c r="C15" s="106">
        <v>26754801632</v>
      </c>
      <c r="D15" s="72"/>
      <c r="E15" s="108">
        <v>124</v>
      </c>
      <c r="F15" s="108">
        <v>123</v>
      </c>
      <c r="G15" s="115">
        <v>14167126828</v>
      </c>
      <c r="H15" s="115">
        <v>12252503333</v>
      </c>
      <c r="I15" s="111">
        <f t="shared" si="0"/>
        <v>0.99193548387096775</v>
      </c>
      <c r="J15" s="116">
        <f t="shared" si="1"/>
        <v>0.86485449602837428</v>
      </c>
    </row>
    <row r="16" spans="1:10" x14ac:dyDescent="0.25">
      <c r="A16" s="102" t="s">
        <v>91</v>
      </c>
      <c r="B16" s="105">
        <v>97</v>
      </c>
      <c r="C16" s="106">
        <v>11822542719.67</v>
      </c>
      <c r="D16" s="72"/>
      <c r="E16" s="108">
        <v>77</v>
      </c>
      <c r="F16" s="108">
        <v>26</v>
      </c>
      <c r="G16" s="115">
        <v>9703662490.6700001</v>
      </c>
      <c r="H16" s="115">
        <v>2823641649.1800003</v>
      </c>
      <c r="I16" s="111">
        <f t="shared" si="0"/>
        <v>0.33766233766233766</v>
      </c>
      <c r="J16" s="116">
        <f t="shared" si="1"/>
        <v>0.2909872073451556</v>
      </c>
    </row>
    <row r="17" spans="1:13" x14ac:dyDescent="0.25">
      <c r="A17" s="124" t="s">
        <v>100</v>
      </c>
      <c r="B17" s="105">
        <v>91</v>
      </c>
      <c r="C17" s="106">
        <v>11070179980</v>
      </c>
      <c r="D17" s="72"/>
      <c r="E17" s="108">
        <v>86</v>
      </c>
      <c r="F17" s="108">
        <v>72</v>
      </c>
      <c r="G17" s="115">
        <v>5990179980</v>
      </c>
      <c r="H17" s="115">
        <v>4804366652</v>
      </c>
      <c r="I17" s="111">
        <f t="shared" si="0"/>
        <v>0.83720930232558144</v>
      </c>
      <c r="J17" s="116">
        <f t="shared" si="1"/>
        <v>0.80204045087807196</v>
      </c>
    </row>
    <row r="18" spans="1:13" x14ac:dyDescent="0.25">
      <c r="A18" s="102" t="s">
        <v>98</v>
      </c>
      <c r="B18" s="105">
        <v>98</v>
      </c>
      <c r="C18" s="106">
        <v>8629280000</v>
      </c>
      <c r="D18" s="72"/>
      <c r="E18" s="108">
        <v>95</v>
      </c>
      <c r="F18" s="108">
        <v>95</v>
      </c>
      <c r="G18" s="115">
        <v>8468280000</v>
      </c>
      <c r="H18" s="115">
        <v>8329334667</v>
      </c>
      <c r="I18" s="111">
        <f t="shared" si="0"/>
        <v>1</v>
      </c>
      <c r="J18" s="116">
        <f t="shared" si="1"/>
        <v>0.98359226041179559</v>
      </c>
    </row>
    <row r="19" spans="1:13" x14ac:dyDescent="0.25">
      <c r="A19" s="102" t="s">
        <v>97</v>
      </c>
      <c r="B19" s="105">
        <v>50</v>
      </c>
      <c r="C19" s="106">
        <v>5546747282</v>
      </c>
      <c r="D19" s="72"/>
      <c r="E19" s="108">
        <v>50</v>
      </c>
      <c r="F19" s="108">
        <v>49</v>
      </c>
      <c r="G19" s="115">
        <v>5546747282</v>
      </c>
      <c r="H19" s="115">
        <v>5545073946</v>
      </c>
      <c r="I19" s="111">
        <f t="shared" si="0"/>
        <v>0.98</v>
      </c>
      <c r="J19" s="116">
        <f t="shared" si="1"/>
        <v>0.99969832121152691</v>
      </c>
    </row>
    <row r="20" spans="1:13" x14ac:dyDescent="0.25">
      <c r="A20" s="102" t="s">
        <v>92</v>
      </c>
      <c r="B20" s="105">
        <v>48</v>
      </c>
      <c r="C20" s="106">
        <v>3956819243</v>
      </c>
      <c r="D20" s="72"/>
      <c r="E20" s="108">
        <v>18</v>
      </c>
      <c r="F20" s="108">
        <v>16</v>
      </c>
      <c r="G20" s="115">
        <v>2266067934</v>
      </c>
      <c r="H20" s="115">
        <v>2099751267</v>
      </c>
      <c r="I20" s="111">
        <f t="shared" si="0"/>
        <v>0.88888888888888884</v>
      </c>
      <c r="J20" s="116">
        <f t="shared" si="1"/>
        <v>0.92660561296305777</v>
      </c>
    </row>
    <row r="21" spans="1:13" x14ac:dyDescent="0.25">
      <c r="A21" s="102" t="s">
        <v>95</v>
      </c>
      <c r="B21" s="105">
        <v>49</v>
      </c>
      <c r="C21" s="106">
        <v>3572291590</v>
      </c>
      <c r="D21" s="72"/>
      <c r="E21" s="108">
        <v>49</v>
      </c>
      <c r="F21" s="108">
        <v>42</v>
      </c>
      <c r="G21" s="115">
        <v>3572291590</v>
      </c>
      <c r="H21" s="115">
        <v>3001723333</v>
      </c>
      <c r="I21" s="111">
        <f t="shared" si="0"/>
        <v>0.8571428571428571</v>
      </c>
      <c r="J21" s="116">
        <f t="shared" si="1"/>
        <v>0.84027948373609673</v>
      </c>
    </row>
    <row r="22" spans="1:13" x14ac:dyDescent="0.25">
      <c r="A22" s="102" t="s">
        <v>93</v>
      </c>
      <c r="B22" s="105">
        <v>20</v>
      </c>
      <c r="C22" s="106">
        <v>1844268102</v>
      </c>
      <c r="D22" s="72"/>
      <c r="E22" s="108">
        <v>18</v>
      </c>
      <c r="F22" s="108">
        <v>18</v>
      </c>
      <c r="G22" s="115">
        <v>1035100000</v>
      </c>
      <c r="H22" s="115">
        <v>1032600000</v>
      </c>
      <c r="I22" s="111">
        <f t="shared" si="0"/>
        <v>1</v>
      </c>
      <c r="J22" s="116">
        <f t="shared" si="1"/>
        <v>0.99758477441793059</v>
      </c>
    </row>
    <row r="23" spans="1:13" x14ac:dyDescent="0.25">
      <c r="A23" s="102" t="s">
        <v>90</v>
      </c>
      <c r="B23" s="105">
        <v>15</v>
      </c>
      <c r="C23" s="106">
        <v>1452940000</v>
      </c>
      <c r="D23" s="72"/>
      <c r="E23" s="108">
        <v>15</v>
      </c>
      <c r="F23" s="108">
        <v>15</v>
      </c>
      <c r="G23" s="115">
        <v>1452940000</v>
      </c>
      <c r="H23" s="115">
        <v>1442623333</v>
      </c>
      <c r="I23" s="111">
        <f t="shared" si="0"/>
        <v>1</v>
      </c>
      <c r="J23" s="116">
        <f t="shared" si="1"/>
        <v>0.99289945421008441</v>
      </c>
    </row>
    <row r="24" spans="1:13" x14ac:dyDescent="0.25">
      <c r="A24" s="107" t="s">
        <v>62</v>
      </c>
      <c r="B24" s="117">
        <f>SUM(B9:B23)</f>
        <v>1983</v>
      </c>
      <c r="C24" s="118">
        <f>SUM(C9:C23)</f>
        <v>764536886001.54004</v>
      </c>
      <c r="D24" s="6"/>
      <c r="E24" s="119">
        <f>SUM(E9:E23)</f>
        <v>1852</v>
      </c>
      <c r="F24" s="119">
        <f>SUM(F9:F23)</f>
        <v>1740</v>
      </c>
      <c r="G24" s="121">
        <f>SUM(G9:G23)</f>
        <v>525361244191.09003</v>
      </c>
      <c r="H24" s="121">
        <f>SUM(H9:H23)</f>
        <v>466860738779.46997</v>
      </c>
      <c r="I24" s="122">
        <f t="shared" si="0"/>
        <v>0.93952483801295894</v>
      </c>
      <c r="J24" s="123">
        <f t="shared" si="1"/>
        <v>0.88864708606038401</v>
      </c>
    </row>
    <row r="25" spans="1:13" x14ac:dyDescent="0.25">
      <c r="C25" s="6"/>
      <c r="D25" s="6"/>
      <c r="F25" s="33" t="s">
        <v>116</v>
      </c>
      <c r="G25" s="3"/>
    </row>
    <row r="26" spans="1:13" x14ac:dyDescent="0.25">
      <c r="C26" s="6"/>
      <c r="D26" s="6"/>
      <c r="F26" s="2"/>
      <c r="G26" s="3"/>
      <c r="H26" s="125"/>
    </row>
    <row r="27" spans="1:13" x14ac:dyDescent="0.25">
      <c r="C27" s="6" t="s">
        <v>50</v>
      </c>
      <c r="D27" s="6"/>
      <c r="F27" s="2"/>
      <c r="G27" s="3"/>
    </row>
    <row r="28" spans="1:13" x14ac:dyDescent="0.25">
      <c r="C28" s="56" t="s">
        <v>77</v>
      </c>
      <c r="D28" s="6"/>
      <c r="F28" s="2" t="s">
        <v>1</v>
      </c>
      <c r="G28" s="3">
        <v>46203</v>
      </c>
      <c r="H28" s="204" t="s">
        <v>115</v>
      </c>
    </row>
    <row r="30" spans="1:13" x14ac:dyDescent="0.25">
      <c r="A30" s="182" t="s">
        <v>80</v>
      </c>
      <c r="B30" s="184" t="s">
        <v>76</v>
      </c>
      <c r="C30" s="185"/>
      <c r="D30" s="6"/>
      <c r="E30" s="186" t="s">
        <v>83</v>
      </c>
      <c r="F30" s="186"/>
      <c r="G30" s="186"/>
      <c r="H30" s="186"/>
      <c r="I30" s="186"/>
      <c r="J30" s="186"/>
    </row>
    <row r="31" spans="1:13" ht="45" x14ac:dyDescent="0.25">
      <c r="A31" s="183"/>
      <c r="B31" s="94" t="s">
        <v>70</v>
      </c>
      <c r="C31" s="94" t="s">
        <v>72</v>
      </c>
      <c r="D31" s="6"/>
      <c r="E31" s="94" t="s">
        <v>70</v>
      </c>
      <c r="F31" s="94" t="s">
        <v>71</v>
      </c>
      <c r="G31" s="94" t="s">
        <v>75</v>
      </c>
      <c r="H31" s="94" t="s">
        <v>61</v>
      </c>
      <c r="I31" s="94" t="s">
        <v>73</v>
      </c>
      <c r="J31" s="94" t="s">
        <v>74</v>
      </c>
      <c r="M31" s="205"/>
    </row>
    <row r="32" spans="1:13" x14ac:dyDescent="0.25">
      <c r="A32" s="102" t="s">
        <v>87</v>
      </c>
      <c r="B32" s="103">
        <v>513</v>
      </c>
      <c r="C32" s="104">
        <v>366004126709.30005</v>
      </c>
      <c r="D32" s="6"/>
      <c r="E32" s="108">
        <v>2</v>
      </c>
      <c r="F32" s="109"/>
      <c r="G32" s="110">
        <v>27034400</v>
      </c>
      <c r="H32" s="110"/>
      <c r="I32" s="111">
        <f>+F32/E32</f>
        <v>0</v>
      </c>
      <c r="J32" s="112">
        <f>+H32/G32</f>
        <v>0</v>
      </c>
    </row>
    <row r="33" spans="1:10" x14ac:dyDescent="0.25">
      <c r="A33" s="102" t="s">
        <v>89</v>
      </c>
      <c r="B33" s="105">
        <v>160</v>
      </c>
      <c r="C33" s="106">
        <v>153461487601</v>
      </c>
      <c r="D33" s="6"/>
      <c r="E33" s="113">
        <v>8</v>
      </c>
      <c r="F33" s="114"/>
      <c r="G33" s="115">
        <v>53405646036</v>
      </c>
      <c r="H33" s="115"/>
      <c r="I33" s="111">
        <f t="shared" ref="I33:I47" si="2">+F33/E33</f>
        <v>0</v>
      </c>
      <c r="J33" s="116">
        <f t="shared" ref="J33:J47" si="3">+H33/G33</f>
        <v>0</v>
      </c>
    </row>
    <row r="34" spans="1:10" x14ac:dyDescent="0.25">
      <c r="A34" s="102" t="s">
        <v>88</v>
      </c>
      <c r="B34" s="105">
        <v>215</v>
      </c>
      <c r="C34" s="106">
        <v>53998608542.969994</v>
      </c>
      <c r="D34" s="6"/>
      <c r="E34" s="113">
        <v>18</v>
      </c>
      <c r="F34" s="114"/>
      <c r="G34" s="115">
        <v>13958905865</v>
      </c>
      <c r="H34" s="115"/>
      <c r="I34" s="111">
        <f t="shared" si="2"/>
        <v>0</v>
      </c>
      <c r="J34" s="116">
        <f t="shared" si="3"/>
        <v>0</v>
      </c>
    </row>
    <row r="35" spans="1:10" x14ac:dyDescent="0.25">
      <c r="A35" s="124" t="s">
        <v>99</v>
      </c>
      <c r="B35" s="105">
        <v>220</v>
      </c>
      <c r="C35" s="106">
        <v>46108286274</v>
      </c>
      <c r="D35" s="72"/>
      <c r="E35" s="113">
        <v>1</v>
      </c>
      <c r="F35" s="114"/>
      <c r="G35" s="115">
        <v>31650000</v>
      </c>
      <c r="H35" s="115"/>
      <c r="I35" s="111">
        <f t="shared" si="2"/>
        <v>0</v>
      </c>
      <c r="J35" s="116">
        <f t="shared" si="3"/>
        <v>0</v>
      </c>
    </row>
    <row r="36" spans="1:10" x14ac:dyDescent="0.25">
      <c r="A36" s="102" t="s">
        <v>102</v>
      </c>
      <c r="B36" s="105">
        <v>170</v>
      </c>
      <c r="C36" s="106">
        <v>35316589785</v>
      </c>
      <c r="D36" s="72"/>
      <c r="E36" s="113">
        <v>11</v>
      </c>
      <c r="F36" s="114"/>
      <c r="G36" s="115">
        <v>20802969785</v>
      </c>
      <c r="H36" s="115"/>
      <c r="I36" s="111">
        <f t="shared" si="2"/>
        <v>0</v>
      </c>
      <c r="J36" s="116">
        <f t="shared" si="3"/>
        <v>0</v>
      </c>
    </row>
    <row r="37" spans="1:10" x14ac:dyDescent="0.25">
      <c r="A37" s="102" t="s">
        <v>94</v>
      </c>
      <c r="B37" s="105">
        <v>109</v>
      </c>
      <c r="C37" s="106">
        <v>36997235540.599998</v>
      </c>
      <c r="D37" s="72"/>
      <c r="E37" s="113">
        <v>5</v>
      </c>
      <c r="F37" s="114"/>
      <c r="G37" s="115">
        <v>6441878591</v>
      </c>
      <c r="H37" s="115"/>
      <c r="I37" s="111">
        <f t="shared" si="2"/>
        <v>0</v>
      </c>
      <c r="J37" s="116">
        <f t="shared" si="3"/>
        <v>0</v>
      </c>
    </row>
    <row r="38" spans="1:10" x14ac:dyDescent="0.25">
      <c r="A38" s="102" t="s">
        <v>96</v>
      </c>
      <c r="B38" s="105">
        <v>137</v>
      </c>
      <c r="C38" s="106">
        <v>26754801632</v>
      </c>
      <c r="D38" s="72"/>
      <c r="E38" s="113">
        <v>13</v>
      </c>
      <c r="F38" s="114"/>
      <c r="G38" s="115">
        <v>12587674804</v>
      </c>
      <c r="H38" s="115"/>
      <c r="I38" s="111">
        <f t="shared" si="2"/>
        <v>0</v>
      </c>
      <c r="J38" s="116">
        <f t="shared" si="3"/>
        <v>0</v>
      </c>
    </row>
    <row r="39" spans="1:10" x14ac:dyDescent="0.25">
      <c r="A39" s="102" t="s">
        <v>91</v>
      </c>
      <c r="B39" s="105">
        <v>100</v>
      </c>
      <c r="C39" s="106">
        <v>13740634571.67</v>
      </c>
      <c r="D39" s="72"/>
      <c r="E39" s="113">
        <v>10</v>
      </c>
      <c r="F39" s="114">
        <v>4</v>
      </c>
      <c r="G39" s="115">
        <v>1372669777</v>
      </c>
      <c r="H39" s="115">
        <v>123805500</v>
      </c>
      <c r="I39" s="111">
        <f t="shared" si="2"/>
        <v>0.4</v>
      </c>
      <c r="J39" s="116">
        <f t="shared" si="3"/>
        <v>9.0193214766176061E-2</v>
      </c>
    </row>
    <row r="40" spans="1:10" x14ac:dyDescent="0.25">
      <c r="A40" s="124" t="s">
        <v>100</v>
      </c>
      <c r="B40" s="105">
        <v>91</v>
      </c>
      <c r="C40" s="106">
        <v>11070179980</v>
      </c>
      <c r="D40" s="72"/>
      <c r="E40" s="113">
        <v>2</v>
      </c>
      <c r="F40" s="114"/>
      <c r="G40" s="115">
        <v>180000000</v>
      </c>
      <c r="H40" s="115"/>
      <c r="I40" s="111">
        <f t="shared" si="2"/>
        <v>0</v>
      </c>
      <c r="J40" s="116">
        <f t="shared" si="3"/>
        <v>0</v>
      </c>
    </row>
    <row r="41" spans="1:10" x14ac:dyDescent="0.25">
      <c r="A41" s="102" t="s">
        <v>98</v>
      </c>
      <c r="B41" s="105">
        <v>98</v>
      </c>
      <c r="C41" s="106">
        <v>8629280000</v>
      </c>
      <c r="D41" s="72"/>
      <c r="E41" s="113">
        <v>2</v>
      </c>
      <c r="F41" s="114"/>
      <c r="G41" s="115">
        <v>51000000</v>
      </c>
      <c r="H41" s="115"/>
      <c r="I41" s="111">
        <f t="shared" si="2"/>
        <v>0</v>
      </c>
      <c r="J41" s="116">
        <f t="shared" si="3"/>
        <v>0</v>
      </c>
    </row>
    <row r="42" spans="1:10" x14ac:dyDescent="0.25">
      <c r="A42" s="102" t="s">
        <v>97</v>
      </c>
      <c r="B42" s="105">
        <v>50</v>
      </c>
      <c r="C42" s="106">
        <v>5546747282</v>
      </c>
      <c r="D42" s="72"/>
      <c r="E42" s="113"/>
      <c r="F42" s="114"/>
      <c r="G42" s="115"/>
      <c r="H42" s="115"/>
      <c r="I42" s="111" t="e">
        <f t="shared" si="2"/>
        <v>#DIV/0!</v>
      </c>
      <c r="J42" s="116" t="e">
        <f t="shared" si="3"/>
        <v>#DIV/0!</v>
      </c>
    </row>
    <row r="43" spans="1:10" x14ac:dyDescent="0.25">
      <c r="A43" s="102" t="s">
        <v>92</v>
      </c>
      <c r="B43" s="105">
        <v>48</v>
      </c>
      <c r="C43" s="106">
        <v>3956819243</v>
      </c>
      <c r="D43" s="72"/>
      <c r="E43" s="113">
        <v>7</v>
      </c>
      <c r="F43" s="114"/>
      <c r="G43" s="115">
        <v>539156000</v>
      </c>
      <c r="H43" s="115"/>
      <c r="I43" s="111">
        <f t="shared" si="2"/>
        <v>0</v>
      </c>
      <c r="J43" s="116">
        <f t="shared" si="3"/>
        <v>0</v>
      </c>
    </row>
    <row r="44" spans="1:10" x14ac:dyDescent="0.25">
      <c r="A44" s="102" t="s">
        <v>95</v>
      </c>
      <c r="B44" s="105">
        <v>49</v>
      </c>
      <c r="C44" s="106">
        <v>3572291590</v>
      </c>
      <c r="D44" s="72"/>
      <c r="E44" s="113"/>
      <c r="F44" s="114">
        <v>1</v>
      </c>
      <c r="G44" s="115"/>
      <c r="H44" s="115">
        <v>11164104</v>
      </c>
      <c r="I44" s="111" t="e">
        <f t="shared" si="2"/>
        <v>#DIV/0!</v>
      </c>
      <c r="J44" s="116" t="e">
        <f t="shared" si="3"/>
        <v>#DIV/0!</v>
      </c>
    </row>
    <row r="45" spans="1:10" x14ac:dyDescent="0.25">
      <c r="A45" s="102" t="s">
        <v>93</v>
      </c>
      <c r="B45" s="105">
        <v>20</v>
      </c>
      <c r="C45" s="106">
        <v>1844268102</v>
      </c>
      <c r="D45" s="72"/>
      <c r="E45" s="113">
        <v>1</v>
      </c>
      <c r="F45" s="114">
        <v>1</v>
      </c>
      <c r="G45" s="115">
        <v>795602602</v>
      </c>
      <c r="H45" s="115">
        <v>2109128889</v>
      </c>
      <c r="I45" s="111">
        <f t="shared" si="2"/>
        <v>1</v>
      </c>
      <c r="J45" s="116">
        <f t="shared" si="3"/>
        <v>2.6509828948498084</v>
      </c>
    </row>
    <row r="46" spans="1:10" x14ac:dyDescent="0.25">
      <c r="A46" s="102" t="s">
        <v>90</v>
      </c>
      <c r="B46" s="105">
        <v>15</v>
      </c>
      <c r="C46" s="106">
        <v>1452940000</v>
      </c>
      <c r="D46" s="72"/>
      <c r="E46" s="113"/>
      <c r="F46" s="114"/>
      <c r="G46" s="115"/>
      <c r="H46" s="115"/>
      <c r="I46" s="111" t="e">
        <f t="shared" si="2"/>
        <v>#DIV/0!</v>
      </c>
      <c r="J46" s="116" t="e">
        <f t="shared" si="3"/>
        <v>#DIV/0!</v>
      </c>
    </row>
    <row r="47" spans="1:10" x14ac:dyDescent="0.25">
      <c r="A47" s="107" t="s">
        <v>62</v>
      </c>
      <c r="B47" s="117">
        <f>SUM(B32:B46)</f>
        <v>1995</v>
      </c>
      <c r="C47" s="118">
        <f>SUM(C32:C46)</f>
        <v>768454296853.54004</v>
      </c>
      <c r="E47" s="119">
        <f>SUM(E32:E46)</f>
        <v>80</v>
      </c>
      <c r="F47" s="120">
        <f>SUM(F32:F46)</f>
        <v>6</v>
      </c>
      <c r="G47" s="121">
        <f>SUM(G32:G46)</f>
        <v>110194187860</v>
      </c>
      <c r="H47" s="121">
        <f>SUM(H32:H46)</f>
        <v>2244098493</v>
      </c>
      <c r="I47" s="122">
        <f t="shared" si="2"/>
        <v>7.4999999999999997E-2</v>
      </c>
      <c r="J47" s="123">
        <f t="shared" si="3"/>
        <v>2.0364944255055379E-2</v>
      </c>
    </row>
    <row r="50" spans="1:10" x14ac:dyDescent="0.25">
      <c r="C50" s="6" t="s">
        <v>50</v>
      </c>
      <c r="D50" s="6"/>
      <c r="F50" s="2"/>
      <c r="G50" s="3"/>
    </row>
    <row r="51" spans="1:10" x14ac:dyDescent="0.25">
      <c r="C51" s="56" t="s">
        <v>78</v>
      </c>
      <c r="D51" s="6"/>
      <c r="F51" s="2" t="s">
        <v>1</v>
      </c>
      <c r="G51" s="3">
        <v>46295</v>
      </c>
    </row>
    <row r="53" spans="1:10" x14ac:dyDescent="0.25">
      <c r="A53" s="182" t="s">
        <v>80</v>
      </c>
      <c r="B53" s="184" t="s">
        <v>76</v>
      </c>
      <c r="C53" s="185"/>
      <c r="D53" s="6"/>
      <c r="E53" s="186" t="s">
        <v>82</v>
      </c>
      <c r="F53" s="186"/>
      <c r="G53" s="186"/>
      <c r="H53" s="186"/>
      <c r="I53" s="186"/>
      <c r="J53" s="186"/>
    </row>
    <row r="54" spans="1:10" ht="45" x14ac:dyDescent="0.25">
      <c r="A54" s="183"/>
      <c r="B54" s="94" t="s">
        <v>70</v>
      </c>
      <c r="C54" s="94" t="s">
        <v>72</v>
      </c>
      <c r="D54" s="6"/>
      <c r="E54" s="94" t="s">
        <v>70</v>
      </c>
      <c r="F54" s="94" t="s">
        <v>71</v>
      </c>
      <c r="G54" s="94" t="s">
        <v>75</v>
      </c>
      <c r="H54" s="94" t="s">
        <v>61</v>
      </c>
      <c r="I54" s="94" t="s">
        <v>73</v>
      </c>
      <c r="J54" s="94" t="s">
        <v>74</v>
      </c>
    </row>
    <row r="55" spans="1:10" x14ac:dyDescent="0.25">
      <c r="A55" s="102" t="s">
        <v>87</v>
      </c>
      <c r="B55" s="103">
        <v>513</v>
      </c>
      <c r="C55" s="104">
        <v>366004126709.30005</v>
      </c>
      <c r="D55" s="6"/>
      <c r="E55" s="108">
        <v>5</v>
      </c>
      <c r="F55" s="109"/>
      <c r="G55" s="110">
        <v>119511497245</v>
      </c>
      <c r="H55" s="110"/>
      <c r="I55" s="111">
        <f>+F55/E55</f>
        <v>0</v>
      </c>
      <c r="J55" s="112">
        <f>+H55/G55</f>
        <v>0</v>
      </c>
    </row>
    <row r="56" spans="1:10" x14ac:dyDescent="0.25">
      <c r="A56" s="102" t="s">
        <v>89</v>
      </c>
      <c r="B56" s="105">
        <v>160</v>
      </c>
      <c r="C56" s="106">
        <v>153461487601</v>
      </c>
      <c r="D56" s="6"/>
      <c r="E56" s="113">
        <v>1</v>
      </c>
      <c r="F56" s="114"/>
      <c r="G56" s="115">
        <v>607000000</v>
      </c>
      <c r="H56" s="115"/>
      <c r="I56" s="111">
        <f t="shared" ref="I56:I70" si="4">+F56/E56</f>
        <v>0</v>
      </c>
      <c r="J56" s="116">
        <f t="shared" ref="J56:J70" si="5">+H56/G56</f>
        <v>0</v>
      </c>
    </row>
    <row r="57" spans="1:10" x14ac:dyDescent="0.25">
      <c r="A57" s="102" t="s">
        <v>88</v>
      </c>
      <c r="B57" s="105">
        <v>215</v>
      </c>
      <c r="C57" s="106">
        <v>53998608542.969994</v>
      </c>
      <c r="D57" s="6"/>
      <c r="E57" s="113">
        <v>2</v>
      </c>
      <c r="F57" s="114"/>
      <c r="G57" s="115">
        <v>341585444.44999999</v>
      </c>
      <c r="H57" s="115"/>
      <c r="I57" s="111">
        <f t="shared" si="4"/>
        <v>0</v>
      </c>
      <c r="J57" s="116">
        <f t="shared" si="5"/>
        <v>0</v>
      </c>
    </row>
    <row r="58" spans="1:10" x14ac:dyDescent="0.25">
      <c r="A58" s="124" t="s">
        <v>99</v>
      </c>
      <c r="B58" s="105">
        <v>220</v>
      </c>
      <c r="C58" s="106">
        <v>46108286274</v>
      </c>
      <c r="D58" s="72"/>
      <c r="E58" s="113">
        <v>1</v>
      </c>
      <c r="F58" s="114"/>
      <c r="G58" s="115">
        <v>300000000</v>
      </c>
      <c r="H58" s="115"/>
      <c r="I58" s="111">
        <f t="shared" si="4"/>
        <v>0</v>
      </c>
      <c r="J58" s="116">
        <f t="shared" si="5"/>
        <v>0</v>
      </c>
    </row>
    <row r="59" spans="1:10" x14ac:dyDescent="0.25">
      <c r="A59" s="102" t="s">
        <v>102</v>
      </c>
      <c r="B59" s="105">
        <v>170</v>
      </c>
      <c r="C59" s="106">
        <v>35316589785</v>
      </c>
      <c r="D59" s="72"/>
      <c r="E59" s="113"/>
      <c r="F59" s="114"/>
      <c r="G59" s="115"/>
      <c r="H59" s="115"/>
      <c r="I59" s="111" t="e">
        <f t="shared" si="4"/>
        <v>#DIV/0!</v>
      </c>
      <c r="J59" s="116" t="e">
        <f t="shared" si="5"/>
        <v>#DIV/0!</v>
      </c>
    </row>
    <row r="60" spans="1:10" x14ac:dyDescent="0.25">
      <c r="A60" s="102" t="s">
        <v>94</v>
      </c>
      <c r="B60" s="105">
        <v>109</v>
      </c>
      <c r="C60" s="106">
        <v>36997235540.599998</v>
      </c>
      <c r="D60" s="72"/>
      <c r="E60" s="113">
        <v>1</v>
      </c>
      <c r="F60" s="114"/>
      <c r="G60" s="115">
        <v>600000000</v>
      </c>
      <c r="H60" s="115"/>
      <c r="I60" s="111">
        <f t="shared" si="4"/>
        <v>0</v>
      </c>
      <c r="J60" s="116">
        <f t="shared" si="5"/>
        <v>0</v>
      </c>
    </row>
    <row r="61" spans="1:10" x14ac:dyDescent="0.25">
      <c r="A61" s="102" t="s">
        <v>96</v>
      </c>
      <c r="B61" s="105">
        <v>137</v>
      </c>
      <c r="C61" s="106">
        <v>26754801632</v>
      </c>
      <c r="D61" s="72"/>
      <c r="E61" s="113"/>
      <c r="F61" s="114"/>
      <c r="G61" s="115"/>
      <c r="H61" s="115"/>
      <c r="I61" s="111" t="e">
        <f t="shared" si="4"/>
        <v>#DIV/0!</v>
      </c>
      <c r="J61" s="116" t="e">
        <f t="shared" si="5"/>
        <v>#DIV/0!</v>
      </c>
    </row>
    <row r="62" spans="1:10" x14ac:dyDescent="0.25">
      <c r="A62" s="102" t="s">
        <v>91</v>
      </c>
      <c r="B62" s="105">
        <v>100</v>
      </c>
      <c r="C62" s="106">
        <v>13740634571.67</v>
      </c>
      <c r="D62" s="72"/>
      <c r="E62" s="113">
        <v>6</v>
      </c>
      <c r="F62" s="114"/>
      <c r="G62" s="115">
        <v>589201301</v>
      </c>
      <c r="H62" s="115"/>
      <c r="I62" s="111">
        <f t="shared" si="4"/>
        <v>0</v>
      </c>
      <c r="J62" s="116">
        <f t="shared" si="5"/>
        <v>0</v>
      </c>
    </row>
    <row r="63" spans="1:10" x14ac:dyDescent="0.25">
      <c r="A63" s="124" t="s">
        <v>100</v>
      </c>
      <c r="B63" s="105">
        <v>91</v>
      </c>
      <c r="C63" s="106">
        <v>11070179980</v>
      </c>
      <c r="D63" s="72"/>
      <c r="E63" s="113">
        <v>3</v>
      </c>
      <c r="F63" s="114"/>
      <c r="G63" s="115">
        <v>4900000000</v>
      </c>
      <c r="H63" s="115"/>
      <c r="I63" s="111">
        <f t="shared" si="4"/>
        <v>0</v>
      </c>
      <c r="J63" s="116">
        <f t="shared" si="5"/>
        <v>0</v>
      </c>
    </row>
    <row r="64" spans="1:10" x14ac:dyDescent="0.25">
      <c r="A64" s="102" t="s">
        <v>98</v>
      </c>
      <c r="B64" s="105">
        <v>98</v>
      </c>
      <c r="C64" s="106">
        <v>8629280000</v>
      </c>
      <c r="D64" s="72"/>
      <c r="E64" s="113"/>
      <c r="F64" s="114"/>
      <c r="G64" s="115"/>
      <c r="H64" s="115"/>
      <c r="I64" s="111" t="e">
        <f t="shared" si="4"/>
        <v>#DIV/0!</v>
      </c>
      <c r="J64" s="116" t="e">
        <f t="shared" si="5"/>
        <v>#DIV/0!</v>
      </c>
    </row>
    <row r="65" spans="1:10" x14ac:dyDescent="0.25">
      <c r="A65" s="102" t="s">
        <v>97</v>
      </c>
      <c r="B65" s="105">
        <v>50</v>
      </c>
      <c r="C65" s="106">
        <v>5546747282</v>
      </c>
      <c r="D65" s="72"/>
      <c r="E65" s="113"/>
      <c r="F65" s="114"/>
      <c r="G65" s="115"/>
      <c r="H65" s="115"/>
      <c r="I65" s="111" t="e">
        <f t="shared" si="4"/>
        <v>#DIV/0!</v>
      </c>
      <c r="J65" s="116" t="e">
        <f t="shared" si="5"/>
        <v>#DIV/0!</v>
      </c>
    </row>
    <row r="66" spans="1:10" ht="15.75" customHeight="1" x14ac:dyDescent="0.25">
      <c r="A66" s="102" t="s">
        <v>92</v>
      </c>
      <c r="B66" s="105">
        <v>48</v>
      </c>
      <c r="C66" s="106">
        <v>3956819243</v>
      </c>
      <c r="D66" s="72"/>
      <c r="E66" s="113">
        <v>22</v>
      </c>
      <c r="F66" s="114"/>
      <c r="G66" s="115">
        <v>1110795309</v>
      </c>
      <c r="H66" s="115"/>
      <c r="I66" s="111">
        <f t="shared" si="4"/>
        <v>0</v>
      </c>
      <c r="J66" s="116">
        <f t="shared" si="5"/>
        <v>0</v>
      </c>
    </row>
    <row r="67" spans="1:10" ht="15.75" customHeight="1" x14ac:dyDescent="0.25">
      <c r="A67" s="102" t="s">
        <v>95</v>
      </c>
      <c r="B67" s="105">
        <v>49</v>
      </c>
      <c r="C67" s="106">
        <v>3572291590</v>
      </c>
      <c r="D67" s="72"/>
      <c r="E67" s="113"/>
      <c r="F67" s="114"/>
      <c r="G67" s="115"/>
      <c r="H67" s="115"/>
      <c r="I67" s="111" t="e">
        <f t="shared" si="4"/>
        <v>#DIV/0!</v>
      </c>
      <c r="J67" s="116" t="e">
        <f t="shared" si="5"/>
        <v>#DIV/0!</v>
      </c>
    </row>
    <row r="68" spans="1:10" x14ac:dyDescent="0.25">
      <c r="A68" s="102" t="s">
        <v>93</v>
      </c>
      <c r="B68" s="105">
        <v>20</v>
      </c>
      <c r="C68" s="106">
        <v>1844268102</v>
      </c>
      <c r="D68" s="72"/>
      <c r="E68" s="113">
        <v>1</v>
      </c>
      <c r="F68" s="114"/>
      <c r="G68" s="115">
        <v>13565500</v>
      </c>
      <c r="H68" s="115"/>
      <c r="I68" s="111">
        <f t="shared" si="4"/>
        <v>0</v>
      </c>
      <c r="J68" s="116">
        <f t="shared" si="5"/>
        <v>0</v>
      </c>
    </row>
    <row r="69" spans="1:10" x14ac:dyDescent="0.25">
      <c r="A69" s="102" t="s">
        <v>90</v>
      </c>
      <c r="B69" s="105">
        <v>15</v>
      </c>
      <c r="C69" s="106">
        <v>1452940000</v>
      </c>
      <c r="D69" s="72"/>
      <c r="E69" s="113"/>
      <c r="F69" s="114"/>
      <c r="G69" s="115"/>
      <c r="H69" s="115"/>
      <c r="I69" s="111" t="e">
        <f t="shared" si="4"/>
        <v>#DIV/0!</v>
      </c>
      <c r="J69" s="116" t="e">
        <f t="shared" si="5"/>
        <v>#DIV/0!</v>
      </c>
    </row>
    <row r="70" spans="1:10" x14ac:dyDescent="0.25">
      <c r="A70" s="107" t="s">
        <v>62</v>
      </c>
      <c r="B70" s="117">
        <f>SUM(B55:B69)</f>
        <v>1995</v>
      </c>
      <c r="C70" s="118">
        <f>SUM(C55:C69)</f>
        <v>768454296853.54004</v>
      </c>
      <c r="E70" s="119">
        <f>SUM(E55:E69)</f>
        <v>42</v>
      </c>
      <c r="F70" s="120">
        <f>SUM(F55:F69)</f>
        <v>0</v>
      </c>
      <c r="G70" s="121">
        <f>SUM(G55:G69)</f>
        <v>127973644799.45</v>
      </c>
      <c r="H70" s="121">
        <f>SUM(H55:H69)</f>
        <v>0</v>
      </c>
      <c r="I70" s="122">
        <f t="shared" si="4"/>
        <v>0</v>
      </c>
      <c r="J70" s="123">
        <f t="shared" si="5"/>
        <v>0</v>
      </c>
    </row>
    <row r="73" spans="1:10" x14ac:dyDescent="0.25">
      <c r="C73" s="6" t="s">
        <v>50</v>
      </c>
      <c r="D73" s="6"/>
      <c r="F73" s="2"/>
      <c r="G73" s="3"/>
    </row>
    <row r="74" spans="1:10" x14ac:dyDescent="0.25">
      <c r="C74" s="56" t="s">
        <v>79</v>
      </c>
      <c r="D74" s="6"/>
      <c r="F74" s="2" t="s">
        <v>1</v>
      </c>
      <c r="G74" s="3">
        <v>46387</v>
      </c>
    </row>
    <row r="76" spans="1:10" x14ac:dyDescent="0.25">
      <c r="A76" s="182" t="s">
        <v>80</v>
      </c>
      <c r="B76" s="184" t="s">
        <v>76</v>
      </c>
      <c r="C76" s="185"/>
      <c r="D76" s="6"/>
      <c r="E76" s="186" t="s">
        <v>81</v>
      </c>
      <c r="F76" s="186"/>
      <c r="G76" s="186"/>
      <c r="H76" s="186"/>
      <c r="I76" s="186"/>
      <c r="J76" s="186"/>
    </row>
    <row r="77" spans="1:10" ht="45" x14ac:dyDescent="0.25">
      <c r="A77" s="183"/>
      <c r="B77" s="94" t="s">
        <v>70</v>
      </c>
      <c r="C77" s="94" t="s">
        <v>72</v>
      </c>
      <c r="D77" s="6"/>
      <c r="E77" s="94" t="s">
        <v>70</v>
      </c>
      <c r="F77" s="94" t="s">
        <v>71</v>
      </c>
      <c r="G77" s="94" t="s">
        <v>75</v>
      </c>
      <c r="H77" s="94" t="s">
        <v>61</v>
      </c>
      <c r="I77" s="94" t="s">
        <v>73</v>
      </c>
      <c r="J77" s="94" t="s">
        <v>74</v>
      </c>
    </row>
    <row r="78" spans="1:10" x14ac:dyDescent="0.25">
      <c r="A78" s="102" t="s">
        <v>87</v>
      </c>
      <c r="B78" s="103">
        <v>513</v>
      </c>
      <c r="C78" s="104">
        <v>366004126709.30005</v>
      </c>
      <c r="D78" s="6"/>
      <c r="E78" s="108">
        <v>1</v>
      </c>
      <c r="F78" s="109"/>
      <c r="G78" s="110">
        <v>350000000</v>
      </c>
      <c r="H78" s="110"/>
      <c r="I78" s="111">
        <f>+F78/E78</f>
        <v>0</v>
      </c>
      <c r="J78" s="112">
        <f>+H78/G78</f>
        <v>0</v>
      </c>
    </row>
    <row r="79" spans="1:10" x14ac:dyDescent="0.25">
      <c r="A79" s="102" t="s">
        <v>89</v>
      </c>
      <c r="B79" s="105">
        <v>160</v>
      </c>
      <c r="C79" s="106">
        <v>153461487601</v>
      </c>
      <c r="D79" s="6"/>
      <c r="E79" s="113">
        <v>1</v>
      </c>
      <c r="F79" s="114"/>
      <c r="G79" s="115">
        <v>150000000</v>
      </c>
      <c r="H79" s="115"/>
      <c r="I79" s="111">
        <f t="shared" ref="I79:I93" si="6">+F79/E79</f>
        <v>0</v>
      </c>
      <c r="J79" s="116">
        <f t="shared" ref="J79:J93" si="7">+H79/G79</f>
        <v>0</v>
      </c>
    </row>
    <row r="80" spans="1:10" x14ac:dyDescent="0.25">
      <c r="A80" s="102" t="s">
        <v>88</v>
      </c>
      <c r="B80" s="105">
        <v>215</v>
      </c>
      <c r="C80" s="106">
        <v>53998608542.969994</v>
      </c>
      <c r="D80" s="6"/>
      <c r="E80" s="113"/>
      <c r="F80" s="114"/>
      <c r="G80" s="115"/>
      <c r="H80" s="115"/>
      <c r="I80" s="111" t="e">
        <f t="shared" si="6"/>
        <v>#DIV/0!</v>
      </c>
      <c r="J80" s="116" t="e">
        <f t="shared" si="7"/>
        <v>#DIV/0!</v>
      </c>
    </row>
    <row r="81" spans="1:10" x14ac:dyDescent="0.25">
      <c r="A81" s="124" t="s">
        <v>99</v>
      </c>
      <c r="B81" s="105">
        <v>220</v>
      </c>
      <c r="C81" s="106">
        <v>46108286274</v>
      </c>
      <c r="D81" s="72"/>
      <c r="E81" s="113">
        <v>1</v>
      </c>
      <c r="F81" s="114"/>
      <c r="G81" s="115">
        <v>200000000</v>
      </c>
      <c r="H81" s="115"/>
      <c r="I81" s="111">
        <f t="shared" si="6"/>
        <v>0</v>
      </c>
      <c r="J81" s="116">
        <f t="shared" si="7"/>
        <v>0</v>
      </c>
    </row>
    <row r="82" spans="1:10" x14ac:dyDescent="0.25">
      <c r="A82" s="102" t="s">
        <v>102</v>
      </c>
      <c r="B82" s="105">
        <v>170</v>
      </c>
      <c r="C82" s="106">
        <v>35316589785</v>
      </c>
      <c r="D82" s="72"/>
      <c r="E82" s="113"/>
      <c r="F82" s="114"/>
      <c r="G82" s="115"/>
      <c r="H82" s="115"/>
      <c r="I82" s="111" t="e">
        <f t="shared" si="6"/>
        <v>#DIV/0!</v>
      </c>
      <c r="J82" s="116" t="e">
        <f t="shared" si="7"/>
        <v>#DIV/0!</v>
      </c>
    </row>
    <row r="83" spans="1:10" x14ac:dyDescent="0.25">
      <c r="A83" s="102" t="s">
        <v>94</v>
      </c>
      <c r="B83" s="105">
        <v>109</v>
      </c>
      <c r="C83" s="106">
        <v>36997235540.599998</v>
      </c>
      <c r="D83" s="72"/>
      <c r="E83" s="113"/>
      <c r="F83" s="114"/>
      <c r="G83" s="115"/>
      <c r="H83" s="115"/>
      <c r="I83" s="111" t="e">
        <f t="shared" si="6"/>
        <v>#DIV/0!</v>
      </c>
      <c r="J83" s="116" t="e">
        <f t="shared" si="7"/>
        <v>#DIV/0!</v>
      </c>
    </row>
    <row r="84" spans="1:10" x14ac:dyDescent="0.25">
      <c r="A84" s="102" t="s">
        <v>96</v>
      </c>
      <c r="B84" s="105">
        <v>137</v>
      </c>
      <c r="C84" s="106">
        <v>26754801632</v>
      </c>
      <c r="D84" s="72"/>
      <c r="E84" s="113"/>
      <c r="F84" s="114"/>
      <c r="G84" s="115"/>
      <c r="H84" s="115"/>
      <c r="I84" s="111" t="e">
        <f t="shared" si="6"/>
        <v>#DIV/0!</v>
      </c>
      <c r="J84" s="116" t="e">
        <f t="shared" si="7"/>
        <v>#DIV/0!</v>
      </c>
    </row>
    <row r="85" spans="1:10" x14ac:dyDescent="0.25">
      <c r="A85" s="102" t="s">
        <v>91</v>
      </c>
      <c r="B85" s="105">
        <v>100</v>
      </c>
      <c r="C85" s="106">
        <v>13740634571.67</v>
      </c>
      <c r="D85" s="72"/>
      <c r="E85" s="113">
        <v>4</v>
      </c>
      <c r="F85" s="114"/>
      <c r="G85" s="115">
        <v>157009151</v>
      </c>
      <c r="H85" s="115"/>
      <c r="I85" s="111">
        <f t="shared" si="6"/>
        <v>0</v>
      </c>
      <c r="J85" s="116">
        <f t="shared" si="7"/>
        <v>0</v>
      </c>
    </row>
    <row r="86" spans="1:10" x14ac:dyDescent="0.25">
      <c r="A86" s="124" t="s">
        <v>100</v>
      </c>
      <c r="B86" s="105">
        <v>91</v>
      </c>
      <c r="C86" s="106">
        <v>11070179980</v>
      </c>
      <c r="D86" s="72"/>
      <c r="E86" s="113"/>
      <c r="F86" s="114"/>
      <c r="G86" s="115"/>
      <c r="H86" s="115"/>
      <c r="I86" s="111" t="e">
        <f t="shared" si="6"/>
        <v>#DIV/0!</v>
      </c>
      <c r="J86" s="116" t="e">
        <f t="shared" si="7"/>
        <v>#DIV/0!</v>
      </c>
    </row>
    <row r="87" spans="1:10" x14ac:dyDescent="0.25">
      <c r="A87" s="102" t="s">
        <v>98</v>
      </c>
      <c r="B87" s="105">
        <v>98</v>
      </c>
      <c r="C87" s="106">
        <v>8629280000</v>
      </c>
      <c r="D87" s="72"/>
      <c r="E87" s="113">
        <v>1</v>
      </c>
      <c r="F87" s="114"/>
      <c r="G87" s="115">
        <v>110000000</v>
      </c>
      <c r="H87" s="115"/>
      <c r="I87" s="111">
        <f t="shared" si="6"/>
        <v>0</v>
      </c>
      <c r="J87" s="116">
        <f t="shared" si="7"/>
        <v>0</v>
      </c>
    </row>
    <row r="88" spans="1:10" x14ac:dyDescent="0.25">
      <c r="A88" s="102" t="s">
        <v>97</v>
      </c>
      <c r="B88" s="105">
        <v>50</v>
      </c>
      <c r="C88" s="106">
        <v>5546747282</v>
      </c>
      <c r="D88" s="72"/>
      <c r="E88" s="113"/>
      <c r="F88" s="114"/>
      <c r="G88" s="115"/>
      <c r="H88" s="115"/>
      <c r="I88" s="111" t="e">
        <f t="shared" si="6"/>
        <v>#DIV/0!</v>
      </c>
      <c r="J88" s="116" t="e">
        <f t="shared" si="7"/>
        <v>#DIV/0!</v>
      </c>
    </row>
    <row r="89" spans="1:10" x14ac:dyDescent="0.25">
      <c r="A89" s="102" t="s">
        <v>92</v>
      </c>
      <c r="B89" s="105">
        <v>48</v>
      </c>
      <c r="C89" s="106">
        <v>3956819243</v>
      </c>
      <c r="D89" s="72"/>
      <c r="E89" s="113">
        <v>1</v>
      </c>
      <c r="F89" s="114"/>
      <c r="G89" s="115">
        <v>40800000</v>
      </c>
      <c r="H89" s="115"/>
      <c r="I89" s="111">
        <f t="shared" si="6"/>
        <v>0</v>
      </c>
      <c r="J89" s="116">
        <f t="shared" si="7"/>
        <v>0</v>
      </c>
    </row>
    <row r="90" spans="1:10" x14ac:dyDescent="0.25">
      <c r="A90" s="102" t="s">
        <v>95</v>
      </c>
      <c r="B90" s="105">
        <v>49</v>
      </c>
      <c r="C90" s="106">
        <v>3572291590</v>
      </c>
      <c r="D90" s="72"/>
      <c r="E90" s="113"/>
      <c r="F90" s="114"/>
      <c r="G90" s="115"/>
      <c r="H90" s="115"/>
      <c r="I90" s="111" t="e">
        <f t="shared" si="6"/>
        <v>#DIV/0!</v>
      </c>
      <c r="J90" s="116" t="e">
        <f t="shared" si="7"/>
        <v>#DIV/0!</v>
      </c>
    </row>
    <row r="91" spans="1:10" x14ac:dyDescent="0.25">
      <c r="A91" s="102" t="s">
        <v>93</v>
      </c>
      <c r="B91" s="105">
        <v>20</v>
      </c>
      <c r="C91" s="106">
        <v>1844268102</v>
      </c>
      <c r="D91" s="72"/>
      <c r="E91" s="113"/>
      <c r="F91" s="114"/>
      <c r="G91" s="115"/>
      <c r="H91" s="115"/>
      <c r="I91" s="111" t="e">
        <f t="shared" si="6"/>
        <v>#DIV/0!</v>
      </c>
      <c r="J91" s="116" t="e">
        <f t="shared" si="7"/>
        <v>#DIV/0!</v>
      </c>
    </row>
    <row r="92" spans="1:10" x14ac:dyDescent="0.25">
      <c r="A92" s="102" t="s">
        <v>90</v>
      </c>
      <c r="B92" s="105">
        <v>15</v>
      </c>
      <c r="C92" s="106">
        <v>1452940000</v>
      </c>
      <c r="D92" s="72"/>
      <c r="E92" s="113"/>
      <c r="F92" s="114"/>
      <c r="G92" s="115"/>
      <c r="H92" s="115"/>
      <c r="I92" s="111" t="e">
        <f t="shared" si="6"/>
        <v>#DIV/0!</v>
      </c>
      <c r="J92" s="116" t="e">
        <f t="shared" si="7"/>
        <v>#DIV/0!</v>
      </c>
    </row>
    <row r="93" spans="1:10" x14ac:dyDescent="0.25">
      <c r="A93" s="107" t="s">
        <v>62</v>
      </c>
      <c r="B93" s="117">
        <f>SUM(B78:B92)</f>
        <v>1995</v>
      </c>
      <c r="C93" s="118">
        <f>SUM(C78:C92)</f>
        <v>768454296853.54004</v>
      </c>
      <c r="E93" s="119">
        <f>SUM(E78:E92)</f>
        <v>9</v>
      </c>
      <c r="F93" s="120">
        <f>SUM(F78:F92)</f>
        <v>0</v>
      </c>
      <c r="G93" s="121">
        <f>SUM(G78:G92)</f>
        <v>1007809151</v>
      </c>
      <c r="H93" s="121">
        <f>SUM(H78:H92)</f>
        <v>0</v>
      </c>
      <c r="I93" s="122">
        <f t="shared" si="6"/>
        <v>0</v>
      </c>
      <c r="J93" s="123">
        <f t="shared" si="7"/>
        <v>0</v>
      </c>
    </row>
  </sheetData>
  <mergeCells count="12">
    <mergeCell ref="B7:C7"/>
    <mergeCell ref="E7:J7"/>
    <mergeCell ref="A7:A8"/>
    <mergeCell ref="A30:A31"/>
    <mergeCell ref="B30:C30"/>
    <mergeCell ref="E30:J30"/>
    <mergeCell ref="A76:A77"/>
    <mergeCell ref="B76:C76"/>
    <mergeCell ref="E76:J76"/>
    <mergeCell ref="A53:A54"/>
    <mergeCell ref="B53:C53"/>
    <mergeCell ref="E53:J53"/>
  </mergeCells>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D09C-E4EF-4A68-AB5E-38F24BB584D2}">
  <sheetPr>
    <pageSetUpPr fitToPage="1"/>
  </sheetPr>
  <dimension ref="A1:N105"/>
  <sheetViews>
    <sheetView showGridLines="0" zoomScaleNormal="100" zoomScaleSheetLayoutView="85" workbookViewId="0">
      <pane ySplit="5" topLeftCell="A30" activePane="bottomLeft" state="frozen"/>
      <selection activeCell="J8" sqref="J8"/>
      <selection pane="bottomLeft" activeCell="N65" sqref="N65"/>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54</v>
      </c>
      <c r="N1" s="3" t="s">
        <v>0</v>
      </c>
    </row>
    <row r="2" spans="1:14" x14ac:dyDescent="0.2">
      <c r="I2" s="6" t="s">
        <v>86</v>
      </c>
      <c r="M2" s="2" t="s">
        <v>1</v>
      </c>
      <c r="N2" s="47">
        <v>46112</v>
      </c>
    </row>
    <row r="3" spans="1:14" s="4" customFormat="1" x14ac:dyDescent="0.2">
      <c r="C3"/>
      <c r="D3"/>
      <c r="E3"/>
      <c r="F3"/>
      <c r="G3"/>
      <c r="I3" s="12"/>
    </row>
    <row r="4" spans="1:14" x14ac:dyDescent="0.2">
      <c r="I4" s="6" t="s">
        <v>50</v>
      </c>
    </row>
    <row r="5" spans="1:14" x14ac:dyDescent="0.2">
      <c r="B5" s="7"/>
      <c r="C5" s="7"/>
      <c r="D5" s="7"/>
      <c r="E5" s="7"/>
      <c r="F5" s="7"/>
      <c r="G5" s="7"/>
      <c r="H5" s="7"/>
      <c r="I5" s="7"/>
      <c r="J5" s="7"/>
      <c r="K5" s="7"/>
      <c r="L5" s="7"/>
    </row>
    <row r="6" spans="1:14" x14ac:dyDescent="0.2">
      <c r="B6" s="7"/>
      <c r="C6" s="7"/>
      <c r="D6" s="7"/>
      <c r="E6" s="7"/>
      <c r="F6" s="7"/>
      <c r="G6" s="7"/>
      <c r="H6" s="7"/>
      <c r="I6" s="7"/>
      <c r="J6" s="178" t="s">
        <v>4</v>
      </c>
      <c r="K6" s="178"/>
      <c r="L6" s="178"/>
      <c r="M6" s="178"/>
      <c r="N6" s="179" t="s">
        <v>65</v>
      </c>
    </row>
    <row r="7" spans="1:14" x14ac:dyDescent="0.2">
      <c r="H7" s="7"/>
      <c r="I7" s="7"/>
      <c r="J7" s="55" t="s">
        <v>5</v>
      </c>
      <c r="K7" s="5" t="s">
        <v>6</v>
      </c>
      <c r="L7" s="5" t="s">
        <v>7</v>
      </c>
      <c r="M7" s="5" t="s">
        <v>8</v>
      </c>
      <c r="N7" s="179"/>
    </row>
    <row r="8" spans="1:14" x14ac:dyDescent="0.2">
      <c r="A8" s="6" t="s">
        <v>3</v>
      </c>
      <c r="B8" s="56">
        <v>2026</v>
      </c>
      <c r="D8" s="11" t="s">
        <v>85</v>
      </c>
      <c r="E8" s="73">
        <f>+N8</f>
        <v>764536886001.54004</v>
      </c>
      <c r="F8" s="74"/>
      <c r="G8" s="6"/>
      <c r="H8" s="180" t="s">
        <v>56</v>
      </c>
      <c r="I8" s="180"/>
      <c r="J8" s="84">
        <v>525361244191.09003</v>
      </c>
      <c r="K8" s="29">
        <v>110194187860</v>
      </c>
      <c r="L8" s="29">
        <v>127973644799.45</v>
      </c>
      <c r="M8" s="29">
        <v>1007809151</v>
      </c>
      <c r="N8" s="29">
        <f>SUM(J8:M8)</f>
        <v>764536886001.54004</v>
      </c>
    </row>
    <row r="9" spans="1:14" x14ac:dyDescent="0.2">
      <c r="A9" s="6"/>
      <c r="B9" s="6"/>
      <c r="E9" s="203" t="s">
        <v>108</v>
      </c>
      <c r="F9" s="204">
        <v>46053</v>
      </c>
      <c r="G9" s="6"/>
      <c r="H9" s="180" t="s">
        <v>57</v>
      </c>
      <c r="I9" s="180"/>
      <c r="J9" s="84">
        <f>+K19</f>
        <v>466641180446.47009</v>
      </c>
      <c r="K9" s="29">
        <f>+K20</f>
        <v>0</v>
      </c>
      <c r="L9" s="29">
        <f>+K21</f>
        <v>0</v>
      </c>
      <c r="M9" s="29">
        <f>+K22</f>
        <v>0</v>
      </c>
      <c r="N9" s="29">
        <f>SUM(J9:M9)</f>
        <v>466641180446.47009</v>
      </c>
    </row>
    <row r="10" spans="1:14" x14ac:dyDescent="0.2">
      <c r="A10" s="6"/>
      <c r="B10" s="6"/>
      <c r="F10" s="48"/>
      <c r="G10" s="6"/>
      <c r="H10" s="181" t="s">
        <v>58</v>
      </c>
      <c r="I10" s="181"/>
      <c r="J10" s="89">
        <f>+J9/J8</f>
        <v>0.88822916727511469</v>
      </c>
      <c r="K10" s="90">
        <f t="shared" ref="K10:N10" si="0">+K9/K8</f>
        <v>0</v>
      </c>
      <c r="L10" s="90">
        <f t="shared" si="0"/>
        <v>0</v>
      </c>
      <c r="M10" s="90">
        <f t="shared" si="0"/>
        <v>0</v>
      </c>
      <c r="N10" s="90">
        <f t="shared" si="0"/>
        <v>0.61035796832113887</v>
      </c>
    </row>
    <row r="11" spans="1:14" x14ac:dyDescent="0.2">
      <c r="B11" s="7"/>
      <c r="C11" s="7"/>
      <c r="D11" s="7"/>
      <c r="E11" s="7"/>
      <c r="F11" s="7"/>
      <c r="G11" s="7"/>
      <c r="H11" s="7"/>
      <c r="I11" s="7"/>
      <c r="J11" s="33"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61" t="s">
        <v>19</v>
      </c>
      <c r="B13" s="161"/>
      <c r="C13" s="161"/>
      <c r="D13" s="161"/>
      <c r="E13" s="161"/>
      <c r="F13" s="161"/>
      <c r="G13" s="161"/>
      <c r="H13" s="161"/>
      <c r="I13" s="161"/>
      <c r="J13" s="161"/>
      <c r="K13" s="161"/>
      <c r="L13" s="161"/>
      <c r="M13" s="161"/>
      <c r="N13" s="161"/>
    </row>
    <row r="14" spans="1:14" ht="6" customHeight="1" x14ac:dyDescent="0.2">
      <c r="A14" s="17"/>
      <c r="B14" s="17"/>
      <c r="C14" s="17"/>
      <c r="D14" s="17"/>
      <c r="E14" s="17"/>
      <c r="F14" s="17"/>
      <c r="G14" s="17"/>
      <c r="H14" s="17"/>
      <c r="I14" s="17"/>
      <c r="J14" s="17"/>
      <c r="K14" s="17"/>
      <c r="L14" s="17"/>
      <c r="M14" s="17"/>
      <c r="N14" s="17"/>
    </row>
    <row r="15" spans="1:14" ht="13.5" thickBot="1" x14ac:dyDescent="0.25">
      <c r="B15" s="45" t="s">
        <v>12</v>
      </c>
      <c r="J15" s="45" t="s">
        <v>12</v>
      </c>
      <c r="N15" s="34"/>
    </row>
    <row r="16" spans="1:14" ht="13.5" thickBot="1" x14ac:dyDescent="0.25">
      <c r="B16" s="45"/>
      <c r="C16" s="162" t="s">
        <v>22</v>
      </c>
      <c r="D16" s="163"/>
      <c r="E16" s="163"/>
      <c r="F16" s="164"/>
      <c r="J16" s="165" t="s">
        <v>38</v>
      </c>
      <c r="K16" s="166"/>
      <c r="L16" s="166"/>
      <c r="M16" s="167"/>
    </row>
    <row r="17" spans="1:14" s="25" customFormat="1" ht="9" thickBot="1" x14ac:dyDescent="0.2">
      <c r="C17" s="62">
        <v>1</v>
      </c>
      <c r="D17" s="63">
        <v>2</v>
      </c>
      <c r="E17" s="63">
        <v>3</v>
      </c>
      <c r="F17" s="63">
        <v>4</v>
      </c>
      <c r="J17" s="76">
        <v>1</v>
      </c>
      <c r="K17" s="77">
        <v>2</v>
      </c>
      <c r="L17" s="77">
        <v>3</v>
      </c>
      <c r="M17" s="78">
        <v>4</v>
      </c>
    </row>
    <row r="18" spans="1:14" ht="39" thickBot="1" x14ac:dyDescent="0.25">
      <c r="B18" s="79" t="s">
        <v>9</v>
      </c>
      <c r="C18" s="80" t="s">
        <v>17</v>
      </c>
      <c r="D18" s="60" t="s">
        <v>11</v>
      </c>
      <c r="E18" s="60" t="s">
        <v>21</v>
      </c>
      <c r="F18" s="81" t="s">
        <v>10</v>
      </c>
      <c r="I18" s="79" t="s">
        <v>9</v>
      </c>
      <c r="J18" s="80" t="s">
        <v>35</v>
      </c>
      <c r="K18" s="60" t="s">
        <v>18</v>
      </c>
      <c r="L18" s="60" t="s">
        <v>21</v>
      </c>
      <c r="M18" s="81" t="s">
        <v>10</v>
      </c>
    </row>
    <row r="19" spans="1:14" ht="27" customHeight="1" x14ac:dyDescent="0.2">
      <c r="B19" s="85" t="s">
        <v>5</v>
      </c>
      <c r="C19" s="128">
        <v>1852</v>
      </c>
      <c r="D19" s="129">
        <v>1737</v>
      </c>
      <c r="E19" s="130">
        <f>+D19/C19</f>
        <v>0.93790496760259179</v>
      </c>
      <c r="F19" s="131">
        <f>+D19/$C$23</f>
        <v>0.87594553706505296</v>
      </c>
      <c r="I19" s="86" t="s">
        <v>5</v>
      </c>
      <c r="J19" s="126">
        <v>525361244191.09003</v>
      </c>
      <c r="K19" s="132">
        <v>466641180446.47009</v>
      </c>
      <c r="L19" s="133">
        <f>+K19/J19</f>
        <v>0.88822916727511469</v>
      </c>
      <c r="M19" s="131">
        <f>+K19/J23</f>
        <v>0.61035796832113887</v>
      </c>
    </row>
    <row r="20" spans="1:14" ht="27" customHeight="1" x14ac:dyDescent="0.2">
      <c r="B20" s="10" t="s">
        <v>6</v>
      </c>
      <c r="C20" s="92">
        <v>80</v>
      </c>
      <c r="D20" s="98"/>
      <c r="E20" s="51">
        <f>+D20/C20</f>
        <v>0</v>
      </c>
      <c r="F20" s="52">
        <f>+(D20+D19)/C23</f>
        <v>0.87594553706505296</v>
      </c>
      <c r="I20" s="10" t="s">
        <v>6</v>
      </c>
      <c r="J20" s="127">
        <v>110194187860</v>
      </c>
      <c r="K20" s="26"/>
      <c r="L20" s="53">
        <f t="shared" ref="L20:L22" si="1">+K20/J20</f>
        <v>0</v>
      </c>
      <c r="M20" s="52">
        <f>+(K20+K19)/J23</f>
        <v>0.61035796832113887</v>
      </c>
    </row>
    <row r="21" spans="1:14" s="8" customFormat="1" ht="27" customHeight="1" x14ac:dyDescent="0.2">
      <c r="B21" s="10" t="s">
        <v>7</v>
      </c>
      <c r="C21" s="92">
        <v>42</v>
      </c>
      <c r="D21" s="23"/>
      <c r="E21" s="53">
        <f t="shared" ref="E21:E22" si="2">+D21/C21</f>
        <v>0</v>
      </c>
      <c r="F21" s="52">
        <f>+(D21+D20+D19)/C23</f>
        <v>0.87594553706505296</v>
      </c>
      <c r="G21"/>
      <c r="I21" s="10" t="s">
        <v>7</v>
      </c>
      <c r="J21" s="127">
        <v>127973644799.45</v>
      </c>
      <c r="K21" s="27"/>
      <c r="L21" s="53">
        <f t="shared" si="1"/>
        <v>0</v>
      </c>
      <c r="M21" s="52">
        <f>+(K21+K20+K19)/J23</f>
        <v>0.61035796832113887</v>
      </c>
    </row>
    <row r="22" spans="1:14" s="8" customFormat="1" ht="27" customHeight="1" thickBot="1" x14ac:dyDescent="0.25">
      <c r="B22" s="82" t="s">
        <v>8</v>
      </c>
      <c r="C22" s="93">
        <v>9</v>
      </c>
      <c r="D22" s="24"/>
      <c r="E22" s="54">
        <f t="shared" si="2"/>
        <v>0</v>
      </c>
      <c r="F22" s="52">
        <f>+(D22+D21+D20+D19)/C23</f>
        <v>0.87594553706505296</v>
      </c>
      <c r="G22"/>
      <c r="I22" s="10" t="s">
        <v>8</v>
      </c>
      <c r="J22" s="127">
        <v>1007809151</v>
      </c>
      <c r="K22" s="28"/>
      <c r="L22" s="54">
        <f t="shared" si="1"/>
        <v>0</v>
      </c>
      <c r="M22" s="75">
        <f>+(K22+K21+K20+K19)/J23</f>
        <v>0.61035796832113887</v>
      </c>
    </row>
    <row r="23" spans="1:14" s="8" customFormat="1" ht="28.5" customHeight="1" thickBot="1" x14ac:dyDescent="0.25">
      <c r="B23" s="57" t="s">
        <v>20</v>
      </c>
      <c r="C23" s="58">
        <f>SUM(C19:C22)</f>
        <v>1983</v>
      </c>
      <c r="D23" s="59">
        <f>SUM(D19:D22)</f>
        <v>1737</v>
      </c>
      <c r="E23" s="60" t="s">
        <v>21</v>
      </c>
      <c r="F23" s="61">
        <f>+D23/C23</f>
        <v>0.87594553706505296</v>
      </c>
      <c r="G23"/>
      <c r="I23" s="57" t="s">
        <v>20</v>
      </c>
      <c r="J23" s="64">
        <f>SUM(J19:J22)</f>
        <v>764536886001.54004</v>
      </c>
      <c r="K23" s="65">
        <f>SUM(K19:K22)</f>
        <v>466641180446.47009</v>
      </c>
      <c r="L23" s="60" t="s">
        <v>21</v>
      </c>
      <c r="M23" s="61">
        <f>+K23/J23</f>
        <v>0.61035796832113887</v>
      </c>
    </row>
    <row r="24" spans="1:14" s="8" customFormat="1" ht="12.75" customHeight="1" x14ac:dyDescent="0.2">
      <c r="A24" s="168" t="s">
        <v>37</v>
      </c>
      <c r="B24" s="168"/>
      <c r="C24" s="168"/>
      <c r="D24" s="170" t="s">
        <v>11</v>
      </c>
      <c r="E24" s="170"/>
      <c r="F24" s="41"/>
      <c r="G24"/>
      <c r="H24" s="171" t="s">
        <v>36</v>
      </c>
      <c r="I24" s="171"/>
      <c r="J24" s="172"/>
      <c r="K24" s="173" t="s">
        <v>63</v>
      </c>
      <c r="L24" s="173"/>
      <c r="M24" s="173"/>
      <c r="N24" s="43"/>
    </row>
    <row r="25" spans="1:14" s="8" customFormat="1" ht="12.75" customHeight="1" x14ac:dyDescent="0.2">
      <c r="A25" s="169"/>
      <c r="B25" s="169"/>
      <c r="C25" s="169"/>
      <c r="D25" s="174" t="s">
        <v>17</v>
      </c>
      <c r="E25" s="174"/>
      <c r="F25" s="42"/>
      <c r="G25"/>
      <c r="H25" s="171"/>
      <c r="I25" s="171"/>
      <c r="J25" s="171"/>
      <c r="K25" s="175" t="s">
        <v>35</v>
      </c>
      <c r="L25" s="175"/>
      <c r="M25" s="175"/>
      <c r="N25" s="44"/>
    </row>
    <row r="26" spans="1:14" s="8" customFormat="1" x14ac:dyDescent="0.2">
      <c r="A26" s="9"/>
      <c r="B26"/>
      <c r="C26"/>
      <c r="D26"/>
      <c r="E26"/>
      <c r="F26"/>
      <c r="G26"/>
      <c r="H26" s="9"/>
      <c r="I26"/>
      <c r="J26"/>
      <c r="K26"/>
      <c r="L26"/>
      <c r="M26"/>
      <c r="N26"/>
    </row>
    <row r="27" spans="1:14" s="8" customFormat="1" x14ac:dyDescent="0.2">
      <c r="B27" s="176" t="s">
        <v>22</v>
      </c>
      <c r="C27" s="176"/>
      <c r="D27" s="176"/>
      <c r="E27" s="176"/>
      <c r="G27"/>
      <c r="H27" s="9"/>
      <c r="I27"/>
      <c r="J27" s="176" t="s">
        <v>33</v>
      </c>
      <c r="K27" s="176"/>
      <c r="L27" s="176"/>
      <c r="M27" s="176"/>
      <c r="N27"/>
    </row>
    <row r="28" spans="1:14" s="8" customFormat="1" ht="22.5" customHeight="1" x14ac:dyDescent="0.2">
      <c r="A28" s="49" t="s">
        <v>32</v>
      </c>
      <c r="B28" s="50" t="s">
        <v>4</v>
      </c>
      <c r="C28" s="66">
        <f>+E19</f>
        <v>0.93790496760259179</v>
      </c>
      <c r="D28"/>
      <c r="E28" s="50" t="s">
        <v>46</v>
      </c>
      <c r="F28" s="66">
        <f>+F23</f>
        <v>0.87594553706505296</v>
      </c>
      <c r="G28"/>
      <c r="H28" s="9"/>
      <c r="I28" s="83" t="s">
        <v>32</v>
      </c>
      <c r="J28" s="50" t="s">
        <v>4</v>
      </c>
      <c r="K28" s="66">
        <f>+L19</f>
        <v>0.88822916727511469</v>
      </c>
      <c r="L28" s="32"/>
      <c r="M28" s="50" t="s">
        <v>46</v>
      </c>
      <c r="N28" s="66">
        <f>+M23</f>
        <v>0.61035796832113887</v>
      </c>
    </row>
    <row r="29" spans="1:14" s="8" customFormat="1" x14ac:dyDescent="0.2">
      <c r="A29" s="9"/>
      <c r="B29"/>
      <c r="C29"/>
      <c r="D29"/>
      <c r="E29"/>
      <c r="F29"/>
      <c r="G29"/>
      <c r="H29" s="9"/>
      <c r="I29"/>
      <c r="J29"/>
      <c r="K29"/>
      <c r="L29"/>
      <c r="M29"/>
      <c r="N29" s="32"/>
    </row>
    <row r="30" spans="1:14" s="8" customFormat="1" ht="12.75" customHeight="1" x14ac:dyDescent="0.2">
      <c r="A30" s="9"/>
      <c r="B30"/>
      <c r="C30"/>
      <c r="D30"/>
      <c r="E30"/>
      <c r="F30"/>
      <c r="G30"/>
      <c r="H30" s="9"/>
      <c r="I30"/>
      <c r="J30"/>
      <c r="K30"/>
      <c r="L30"/>
      <c r="M30"/>
      <c r="N30" s="32"/>
    </row>
    <row r="31" spans="1:14" s="8" customFormat="1" ht="12.75" customHeight="1" x14ac:dyDescent="0.2">
      <c r="A31" s="9"/>
      <c r="B31"/>
      <c r="C31"/>
      <c r="D31"/>
      <c r="E31"/>
      <c r="F31"/>
      <c r="G31"/>
      <c r="H31" s="9"/>
      <c r="I31"/>
      <c r="J31"/>
      <c r="K31"/>
      <c r="L31"/>
      <c r="M31"/>
      <c r="N31" s="32"/>
    </row>
    <row r="32" spans="1:14" s="8" customFormat="1" ht="12.75" customHeight="1" x14ac:dyDescent="0.2">
      <c r="A32" s="9"/>
      <c r="B32"/>
      <c r="C32"/>
      <c r="D32"/>
      <c r="E32"/>
      <c r="F32"/>
      <c r="G32"/>
      <c r="H32" s="9"/>
      <c r="I32"/>
      <c r="J32"/>
      <c r="K32"/>
      <c r="L32"/>
      <c r="M32"/>
      <c r="N32" s="32"/>
    </row>
    <row r="33" spans="1:14" s="8" customFormat="1" ht="12.75" customHeight="1" x14ac:dyDescent="0.2">
      <c r="A33" s="9"/>
      <c r="B33"/>
      <c r="C33"/>
      <c r="D33"/>
      <c r="E33"/>
      <c r="F33"/>
      <c r="G33"/>
      <c r="H33" s="9"/>
      <c r="I33"/>
      <c r="J33"/>
      <c r="K33"/>
      <c r="L33"/>
      <c r="M33"/>
      <c r="N33" s="32"/>
    </row>
    <row r="34" spans="1:14" s="8" customFormat="1" x14ac:dyDescent="0.2">
      <c r="A34" s="9"/>
      <c r="B34"/>
      <c r="C34"/>
      <c r="D34"/>
      <c r="E34"/>
      <c r="F34"/>
      <c r="G34"/>
      <c r="H34" s="9"/>
      <c r="I34"/>
      <c r="J34"/>
      <c r="K34"/>
      <c r="L34"/>
      <c r="M34"/>
      <c r="N34" s="32"/>
    </row>
    <row r="35" spans="1:14" s="8" customFormat="1" ht="10.5" customHeight="1" x14ac:dyDescent="0.2">
      <c r="A35" s="9"/>
      <c r="B35"/>
      <c r="C35"/>
      <c r="D35"/>
      <c r="E35"/>
      <c r="F35"/>
      <c r="G35"/>
      <c r="H35" s="9"/>
      <c r="I35"/>
      <c r="J35"/>
      <c r="K35"/>
      <c r="L35"/>
      <c r="M35"/>
      <c r="N35" s="32"/>
    </row>
    <row r="36" spans="1:14" s="8" customFormat="1" x14ac:dyDescent="0.2">
      <c r="A36" s="9"/>
      <c r="B36"/>
      <c r="C36"/>
      <c r="D36"/>
      <c r="E36"/>
      <c r="F36"/>
      <c r="G36"/>
      <c r="H36" s="9"/>
      <c r="I36"/>
      <c r="J36"/>
      <c r="K36"/>
      <c r="L36"/>
      <c r="M36"/>
      <c r="N36" s="32"/>
    </row>
    <row r="37" spans="1:14" s="8" customFormat="1" ht="10.5" customHeight="1" x14ac:dyDescent="0.2">
      <c r="A37" s="9"/>
      <c r="B37"/>
      <c r="C37"/>
      <c r="D37"/>
      <c r="E37"/>
      <c r="F37"/>
      <c r="G37"/>
      <c r="H37" s="9"/>
      <c r="I37"/>
      <c r="J37"/>
      <c r="K37"/>
      <c r="L37"/>
      <c r="M37"/>
      <c r="N37" s="32"/>
    </row>
    <row r="38" spans="1:14" s="8" customFormat="1" ht="10.5" customHeight="1" x14ac:dyDescent="0.2">
      <c r="A38" s="9"/>
      <c r="B38"/>
      <c r="C38"/>
      <c r="D38"/>
      <c r="E38"/>
      <c r="F38"/>
      <c r="G38"/>
      <c r="H38" s="9"/>
      <c r="I38"/>
      <c r="J38"/>
      <c r="K38"/>
      <c r="L38"/>
      <c r="M38"/>
      <c r="N38" s="32"/>
    </row>
    <row r="39" spans="1:14" s="8" customFormat="1" ht="10.5" customHeight="1" x14ac:dyDescent="0.2">
      <c r="A39" s="9"/>
      <c r="B39"/>
      <c r="C39"/>
      <c r="D39"/>
      <c r="E39"/>
      <c r="F39"/>
      <c r="G39"/>
      <c r="H39" s="9"/>
      <c r="I39"/>
      <c r="J39"/>
      <c r="K39"/>
      <c r="L39"/>
      <c r="M39"/>
      <c r="N39" s="32"/>
    </row>
    <row r="40" spans="1:14" s="8" customFormat="1" ht="10.5" customHeight="1" x14ac:dyDescent="0.2">
      <c r="A40" s="9"/>
      <c r="B40"/>
      <c r="C40"/>
      <c r="D40"/>
      <c r="E40"/>
      <c r="F40"/>
      <c r="G40"/>
      <c r="H40" s="9"/>
      <c r="I40"/>
      <c r="J40"/>
      <c r="K40"/>
      <c r="L40"/>
      <c r="M40"/>
      <c r="N40" s="32"/>
    </row>
    <row r="41" spans="1:14" s="8" customFormat="1" ht="10.5" customHeight="1" x14ac:dyDescent="0.2">
      <c r="I41"/>
      <c r="J41"/>
      <c r="K41"/>
      <c r="L41"/>
      <c r="M41"/>
      <c r="N41" s="32"/>
    </row>
    <row r="42" spans="1:14" s="8" customFormat="1" ht="10.5" customHeight="1" x14ac:dyDescent="0.2">
      <c r="I42"/>
      <c r="J42"/>
      <c r="K42"/>
      <c r="L42"/>
      <c r="M42"/>
      <c r="N42" s="32"/>
    </row>
    <row r="43" spans="1:14" s="8" customFormat="1" ht="10.5" customHeight="1" x14ac:dyDescent="0.2">
      <c r="I43"/>
      <c r="J43"/>
      <c r="K43"/>
      <c r="L43"/>
      <c r="M43"/>
      <c r="N43" s="32"/>
    </row>
    <row r="44" spans="1:14" s="8" customFormat="1" ht="10.5" customHeight="1" x14ac:dyDescent="0.2">
      <c r="I44"/>
      <c r="J44"/>
      <c r="K44"/>
      <c r="L44"/>
      <c r="M44"/>
      <c r="N44" s="32"/>
    </row>
    <row r="45" spans="1:14" s="8" customFormat="1" ht="10.5" customHeight="1" x14ac:dyDescent="0.2">
      <c r="I45"/>
      <c r="J45"/>
      <c r="K45"/>
      <c r="L45"/>
      <c r="M45"/>
      <c r="N45" s="32"/>
    </row>
    <row r="46" spans="1:14" s="8" customFormat="1" ht="10.5" customHeight="1" x14ac:dyDescent="0.2">
      <c r="I46"/>
      <c r="J46"/>
      <c r="K46"/>
      <c r="L46"/>
      <c r="M46"/>
      <c r="N46" s="32"/>
    </row>
    <row r="47" spans="1:14" s="8" customFormat="1" ht="10.5" customHeight="1" x14ac:dyDescent="0.2">
      <c r="I47"/>
      <c r="J47"/>
      <c r="K47"/>
      <c r="L47"/>
      <c r="M47"/>
      <c r="N47" s="32"/>
    </row>
    <row r="48" spans="1:14" s="8" customFormat="1" ht="10.5" customHeight="1" x14ac:dyDescent="0.2">
      <c r="I48"/>
      <c r="J48"/>
      <c r="K48"/>
      <c r="L48"/>
      <c r="M48"/>
      <c r="N48" s="32"/>
    </row>
    <row r="49" spans="1:14" s="8" customFormat="1" ht="10.5" customHeight="1" x14ac:dyDescent="0.2">
      <c r="I49"/>
      <c r="J49"/>
      <c r="K49"/>
      <c r="L49"/>
      <c r="M49"/>
      <c r="N49" s="32"/>
    </row>
    <row r="50" spans="1:14" s="8" customFormat="1" ht="10.5" customHeight="1" x14ac:dyDescent="0.2">
      <c r="I50"/>
      <c r="J50"/>
      <c r="K50"/>
      <c r="L50"/>
      <c r="M50"/>
      <c r="N50" s="32"/>
    </row>
    <row r="51" spans="1:14" s="8" customFormat="1" ht="10.5" customHeight="1" x14ac:dyDescent="0.2">
      <c r="I51"/>
      <c r="J51"/>
      <c r="K51"/>
      <c r="L51"/>
      <c r="M51"/>
      <c r="N51" s="32"/>
    </row>
    <row r="52" spans="1:14" s="8" customFormat="1" ht="10.5" customHeight="1" x14ac:dyDescent="0.2">
      <c r="I52"/>
      <c r="J52"/>
      <c r="K52"/>
      <c r="L52"/>
      <c r="M52"/>
      <c r="N52" s="32"/>
    </row>
    <row r="53" spans="1:14" s="8" customFormat="1" ht="10.5" customHeight="1" x14ac:dyDescent="0.2">
      <c r="I53"/>
      <c r="J53"/>
      <c r="K53"/>
      <c r="L53"/>
      <c r="M53"/>
      <c r="N53" s="32"/>
    </row>
    <row r="54" spans="1:14" s="8" customFormat="1" ht="10.5" customHeight="1" x14ac:dyDescent="0.2">
      <c r="I54"/>
      <c r="J54"/>
      <c r="K54"/>
      <c r="L54"/>
      <c r="M54"/>
      <c r="N54" s="32"/>
    </row>
    <row r="55" spans="1:14" s="8" customFormat="1" ht="10.5" customHeight="1" x14ac:dyDescent="0.2">
      <c r="I55"/>
      <c r="J55"/>
      <c r="K55"/>
      <c r="L55"/>
      <c r="M55"/>
      <c r="N55" s="32"/>
    </row>
    <row r="56" spans="1:14" s="8" customFormat="1" ht="10.5" customHeight="1" x14ac:dyDescent="0.2">
      <c r="I56"/>
      <c r="J56"/>
      <c r="K56"/>
      <c r="L56"/>
      <c r="M56"/>
      <c r="N56" s="32"/>
    </row>
    <row r="57" spans="1:14" s="8" customFormat="1" ht="10.5" customHeight="1" x14ac:dyDescent="0.2">
      <c r="I57"/>
      <c r="J57"/>
      <c r="K57"/>
      <c r="L57"/>
      <c r="M57"/>
      <c r="N57" s="32"/>
    </row>
    <row r="58" spans="1:14" s="8" customFormat="1" ht="10.5" customHeight="1" x14ac:dyDescent="0.2">
      <c r="I58"/>
      <c r="J58"/>
      <c r="K58"/>
      <c r="L58"/>
      <c r="M58"/>
      <c r="N58" s="32"/>
    </row>
    <row r="59" spans="1:14" s="8" customFormat="1" ht="15" x14ac:dyDescent="0.2">
      <c r="A59" s="13" t="s">
        <v>30</v>
      </c>
      <c r="B59"/>
      <c r="C59"/>
      <c r="D59"/>
      <c r="E59"/>
      <c r="F59"/>
      <c r="G59"/>
      <c r="H59" s="9"/>
      <c r="I59"/>
      <c r="J59"/>
      <c r="K59" s="31"/>
      <c r="L59"/>
      <c r="M59"/>
      <c r="N59"/>
    </row>
    <row r="60" spans="1:14" s="8" customFormat="1" x14ac:dyDescent="0.2">
      <c r="A60" s="9"/>
      <c r="B60"/>
      <c r="C60"/>
      <c r="D60"/>
      <c r="E60"/>
      <c r="F60"/>
      <c r="G60"/>
      <c r="H60" s="9"/>
      <c r="I60"/>
      <c r="K60"/>
      <c r="L60"/>
      <c r="M60"/>
      <c r="N60" s="46"/>
    </row>
    <row r="61" spans="1:14" s="8" customFormat="1" ht="14.25" customHeight="1" x14ac:dyDescent="0.2">
      <c r="A61" s="177" t="s">
        <v>112</v>
      </c>
      <c r="B61" s="177"/>
      <c r="C61" s="177"/>
      <c r="D61" s="177"/>
      <c r="E61" s="177"/>
      <c r="F61" s="177"/>
      <c r="G61" s="177"/>
      <c r="H61" s="177"/>
      <c r="I61" s="177"/>
      <c r="J61" s="177"/>
      <c r="K61" s="177"/>
      <c r="L61" s="177"/>
      <c r="M61" s="177"/>
      <c r="N61" s="177"/>
    </row>
    <row r="62" spans="1:14" s="8" customFormat="1" ht="7.5" customHeight="1" x14ac:dyDescent="0.2">
      <c r="A62" s="14"/>
      <c r="B62" s="14"/>
      <c r="C62" s="14"/>
      <c r="D62" s="14"/>
      <c r="E62" s="14"/>
      <c r="F62" s="14"/>
      <c r="G62" s="15"/>
      <c r="H62" s="16"/>
      <c r="I62" s="16"/>
      <c r="J62" s="30"/>
      <c r="K62" s="30"/>
      <c r="L62" s="30"/>
      <c r="M62" s="30"/>
      <c r="N62" s="30"/>
    </row>
    <row r="63" spans="1:14" s="8" customFormat="1" ht="81" customHeight="1" x14ac:dyDescent="0.2">
      <c r="A63" s="161" t="s">
        <v>110</v>
      </c>
      <c r="B63" s="161"/>
      <c r="C63" s="161"/>
      <c r="D63" s="161"/>
      <c r="E63" s="161"/>
      <c r="F63" s="161"/>
      <c r="G63" s="161"/>
      <c r="H63" s="161"/>
      <c r="I63" s="161"/>
      <c r="J63" s="161"/>
      <c r="K63" s="161"/>
      <c r="L63" s="161"/>
      <c r="M63" s="161"/>
      <c r="N63" s="161"/>
    </row>
    <row r="64" spans="1:14" ht="15" x14ac:dyDescent="0.2">
      <c r="A64" s="13" t="s">
        <v>23</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61" t="s">
        <v>68</v>
      </c>
      <c r="B66" s="161"/>
      <c r="C66" s="161"/>
      <c r="D66" s="161"/>
      <c r="E66" s="161"/>
      <c r="F66" s="161"/>
      <c r="G66" s="161"/>
      <c r="H66" s="161"/>
      <c r="I66" s="161"/>
      <c r="J66" s="161"/>
      <c r="K66" s="161"/>
      <c r="L66" s="161"/>
      <c r="M66" s="161"/>
      <c r="N66" s="161"/>
    </row>
    <row r="67" spans="1:14" ht="6" customHeight="1" x14ac:dyDescent="0.2">
      <c r="A67" s="17"/>
      <c r="B67" s="17"/>
      <c r="C67" s="17"/>
      <c r="D67" s="17"/>
      <c r="E67" s="17"/>
      <c r="F67" s="17"/>
      <c r="G67" s="17"/>
      <c r="H67" s="17"/>
      <c r="I67" s="17"/>
      <c r="J67" s="17"/>
      <c r="K67" s="17"/>
      <c r="L67" s="17"/>
      <c r="M67" s="17"/>
      <c r="N67" s="17"/>
    </row>
    <row r="68" spans="1:14" ht="14.25" x14ac:dyDescent="0.2">
      <c r="C68" s="157" t="s">
        <v>51</v>
      </c>
      <c r="D68" s="158"/>
      <c r="E68" s="159"/>
      <c r="F68" s="67">
        <f>+C28</f>
        <v>0.93790496760259179</v>
      </c>
      <c r="H68" s="160" t="s">
        <v>24</v>
      </c>
      <c r="I68" s="160"/>
      <c r="J68" s="68" t="s">
        <v>44</v>
      </c>
      <c r="K68" s="157" t="s">
        <v>25</v>
      </c>
      <c r="L68" s="159"/>
      <c r="M68" s="68" t="s">
        <v>26</v>
      </c>
      <c r="N68" s="17"/>
    </row>
    <row r="69" spans="1:14" ht="6" customHeight="1" x14ac:dyDescent="0.2">
      <c r="A69" s="17"/>
      <c r="B69" s="17"/>
      <c r="C69" s="17"/>
      <c r="D69" s="17"/>
      <c r="E69" s="17"/>
      <c r="G69" s="17"/>
      <c r="J69" s="17"/>
      <c r="K69" s="17"/>
      <c r="L69" s="17"/>
      <c r="M69" s="17"/>
      <c r="N69" s="17"/>
    </row>
    <row r="70" spans="1:14" ht="14.25" x14ac:dyDescent="0.2">
      <c r="C70" s="157" t="s">
        <v>33</v>
      </c>
      <c r="D70" s="158"/>
      <c r="E70" s="159"/>
      <c r="F70" s="67">
        <f>+K28</f>
        <v>0.88822916727511469</v>
      </c>
      <c r="H70" s="160" t="s">
        <v>24</v>
      </c>
      <c r="I70" s="160"/>
      <c r="J70" s="68" t="s">
        <v>28</v>
      </c>
      <c r="K70" s="157" t="s">
        <v>25</v>
      </c>
      <c r="L70" s="159"/>
      <c r="M70" s="68" t="s">
        <v>26</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61" t="s">
        <v>69</v>
      </c>
      <c r="B72" s="161"/>
      <c r="C72" s="161"/>
      <c r="D72" s="161"/>
      <c r="E72" s="161"/>
      <c r="F72" s="161"/>
      <c r="G72" s="161"/>
      <c r="H72" s="161"/>
      <c r="I72" s="161"/>
      <c r="J72" s="161"/>
      <c r="K72" s="161"/>
      <c r="L72" s="161"/>
      <c r="M72" s="161"/>
      <c r="N72" s="161"/>
    </row>
    <row r="73" spans="1:14" ht="6" customHeight="1" x14ac:dyDescent="0.2">
      <c r="A73" s="17"/>
      <c r="B73" s="17"/>
      <c r="C73" s="17"/>
      <c r="D73" s="17"/>
      <c r="E73" s="17"/>
      <c r="F73" s="17"/>
      <c r="G73" s="17"/>
      <c r="H73" s="17"/>
      <c r="I73" s="17"/>
      <c r="J73" s="17"/>
      <c r="K73" s="17"/>
      <c r="L73" s="17"/>
      <c r="M73" s="17"/>
      <c r="N73" s="17"/>
    </row>
    <row r="74" spans="1:14" ht="14.25" x14ac:dyDescent="0.2">
      <c r="C74" s="157" t="s">
        <v>51</v>
      </c>
      <c r="D74" s="158"/>
      <c r="E74" s="159"/>
      <c r="F74" s="67">
        <f>+F23</f>
        <v>0.87594553706505296</v>
      </c>
      <c r="H74" s="160" t="s">
        <v>24</v>
      </c>
      <c r="I74" s="160"/>
      <c r="J74" s="68" t="s">
        <v>67</v>
      </c>
      <c r="K74" s="157" t="s">
        <v>25</v>
      </c>
      <c r="L74" s="159"/>
      <c r="M74" s="68" t="s">
        <v>67</v>
      </c>
      <c r="N74" s="17"/>
    </row>
    <row r="75" spans="1:14" ht="14.25" x14ac:dyDescent="0.2">
      <c r="A75" s="91" t="s">
        <v>47</v>
      </c>
      <c r="B75" s="69"/>
      <c r="C75" s="17"/>
      <c r="D75" s="17"/>
      <c r="E75" s="17"/>
      <c r="G75" s="17"/>
      <c r="H75" s="17"/>
      <c r="I75" s="17"/>
      <c r="J75" s="17"/>
      <c r="K75" s="17"/>
      <c r="M75" s="17"/>
      <c r="N75" s="17"/>
    </row>
    <row r="76" spans="1:14" ht="14.25" x14ac:dyDescent="0.2">
      <c r="C76" s="157" t="s">
        <v>33</v>
      </c>
      <c r="D76" s="158"/>
      <c r="E76" s="159"/>
      <c r="F76" s="67">
        <f>+N28</f>
        <v>0.61035796832113887</v>
      </c>
      <c r="H76" s="160" t="s">
        <v>24</v>
      </c>
      <c r="I76" s="160"/>
      <c r="J76" s="68" t="s">
        <v>67</v>
      </c>
      <c r="K76" s="157" t="s">
        <v>25</v>
      </c>
      <c r="L76" s="159"/>
      <c r="M76" s="68" t="s">
        <v>67</v>
      </c>
      <c r="N76" s="17"/>
    </row>
    <row r="77" spans="1:14" ht="14.25" x14ac:dyDescent="0.2">
      <c r="C77" s="88"/>
      <c r="D77" s="88"/>
      <c r="E77" s="88"/>
      <c r="F77" s="88"/>
      <c r="H77" s="88"/>
      <c r="I77" s="88"/>
      <c r="J77" s="88"/>
      <c r="K77" s="88"/>
      <c r="L77" s="88"/>
      <c r="M77" s="88"/>
      <c r="N77" s="17"/>
    </row>
    <row r="78" spans="1:14" s="8" customFormat="1" ht="13.5" thickBot="1" x14ac:dyDescent="0.25">
      <c r="A78" s="7" t="s">
        <v>66</v>
      </c>
      <c r="B78"/>
      <c r="C78"/>
      <c r="D78"/>
      <c r="E78"/>
      <c r="F78"/>
      <c r="I78"/>
      <c r="J78"/>
      <c r="K78"/>
      <c r="L78"/>
      <c r="M78"/>
      <c r="N78" s="32"/>
    </row>
    <row r="79" spans="1:14" s="8" customFormat="1" ht="10.5" customHeight="1" thickBot="1" x14ac:dyDescent="0.25">
      <c r="A79" s="35" t="s">
        <v>24</v>
      </c>
      <c r="B79" s="134" t="s">
        <v>31</v>
      </c>
      <c r="C79" s="135"/>
      <c r="D79" s="134" t="s">
        <v>25</v>
      </c>
      <c r="E79" s="136"/>
      <c r="F79" s="137"/>
      <c r="I79"/>
      <c r="J79"/>
      <c r="K79"/>
      <c r="L79"/>
      <c r="M79"/>
      <c r="N79" s="32"/>
    </row>
    <row r="80" spans="1:14" s="8" customFormat="1" ht="10.5" customHeight="1" x14ac:dyDescent="0.2">
      <c r="A80" s="37" t="s">
        <v>52</v>
      </c>
      <c r="B80" s="149">
        <v>1</v>
      </c>
      <c r="C80" s="150"/>
      <c r="D80" s="36" t="s">
        <v>26</v>
      </c>
      <c r="E80" s="151" t="s">
        <v>27</v>
      </c>
      <c r="F80" s="152"/>
      <c r="I80"/>
      <c r="J80"/>
      <c r="K80"/>
      <c r="L80"/>
      <c r="M80"/>
      <c r="N80" s="32"/>
    </row>
    <row r="81" spans="1:14" s="8" customFormat="1" ht="10.5" customHeight="1" x14ac:dyDescent="0.2">
      <c r="A81" s="37" t="s">
        <v>44</v>
      </c>
      <c r="B81" s="139" t="s">
        <v>42</v>
      </c>
      <c r="C81" s="140"/>
      <c r="D81" s="38" t="s">
        <v>26</v>
      </c>
      <c r="E81" s="153"/>
      <c r="F81" s="154"/>
      <c r="I81"/>
      <c r="J81"/>
      <c r="K81"/>
      <c r="L81"/>
      <c r="M81"/>
      <c r="N81" s="32"/>
    </row>
    <row r="82" spans="1:14" s="8" customFormat="1" ht="10.5" customHeight="1" x14ac:dyDescent="0.2">
      <c r="A82" s="37" t="s">
        <v>28</v>
      </c>
      <c r="B82" s="139" t="s">
        <v>40</v>
      </c>
      <c r="C82" s="140"/>
      <c r="D82" s="38" t="s">
        <v>26</v>
      </c>
      <c r="E82" s="155"/>
      <c r="F82" s="156"/>
      <c r="I82"/>
      <c r="J82"/>
      <c r="K82"/>
      <c r="L82"/>
      <c r="M82"/>
      <c r="N82" s="32"/>
    </row>
    <row r="83" spans="1:14" s="8" customFormat="1" ht="10.5" customHeight="1" x14ac:dyDescent="0.2">
      <c r="A83" s="37" t="s">
        <v>53</v>
      </c>
      <c r="B83" s="139" t="s">
        <v>41</v>
      </c>
      <c r="C83" s="140"/>
      <c r="D83" s="38" t="s">
        <v>29</v>
      </c>
      <c r="E83" s="141" t="s">
        <v>48</v>
      </c>
      <c r="F83" s="142"/>
      <c r="I83"/>
      <c r="J83"/>
      <c r="K83"/>
      <c r="L83"/>
      <c r="M83"/>
      <c r="N83" s="32"/>
    </row>
    <row r="84" spans="1:14" s="8" customFormat="1" ht="10.5" customHeight="1" thickBot="1" x14ac:dyDescent="0.25">
      <c r="A84" s="39" t="s">
        <v>43</v>
      </c>
      <c r="B84" s="145" t="s">
        <v>39</v>
      </c>
      <c r="C84" s="146"/>
      <c r="D84" s="40" t="s">
        <v>29</v>
      </c>
      <c r="E84" s="143"/>
      <c r="F84" s="144"/>
      <c r="I84"/>
      <c r="J84"/>
      <c r="K84"/>
      <c r="L84"/>
      <c r="M84"/>
      <c r="N84" s="32"/>
    </row>
    <row r="85" spans="1:14" s="8" customFormat="1" ht="10.5" customHeight="1" x14ac:dyDescent="0.2">
      <c r="A85" s="87"/>
      <c r="B85" s="87"/>
      <c r="C85" s="87"/>
      <c r="D85" s="87"/>
      <c r="E85" s="87"/>
      <c r="F85" s="87"/>
      <c r="I85"/>
      <c r="J85"/>
      <c r="K85"/>
      <c r="L85"/>
      <c r="M85"/>
      <c r="N85" s="32"/>
    </row>
    <row r="86" spans="1:14" ht="15" x14ac:dyDescent="0.25">
      <c r="A86" s="95" t="s">
        <v>45</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61.25" customHeight="1" x14ac:dyDescent="0.2">
      <c r="A88" s="147" t="s">
        <v>106</v>
      </c>
      <c r="B88" s="147"/>
      <c r="C88" s="147"/>
      <c r="D88" s="147"/>
      <c r="E88" s="147"/>
      <c r="F88" s="147"/>
      <c r="G88" s="147"/>
      <c r="H88" s="147"/>
      <c r="I88" s="147"/>
      <c r="J88" s="147"/>
      <c r="K88" s="147"/>
      <c r="L88" s="147"/>
      <c r="M88" s="147"/>
      <c r="N88" s="147"/>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38" t="s">
        <v>34</v>
      </c>
      <c r="B92" s="138"/>
      <c r="C92" s="138"/>
      <c r="D92" s="138"/>
      <c r="E92" s="138"/>
      <c r="F92" s="138"/>
      <c r="G92" s="138"/>
      <c r="H92" s="138"/>
      <c r="I92" s="138"/>
      <c r="J92" s="138"/>
      <c r="K92" s="138"/>
      <c r="L92" s="138"/>
      <c r="M92" s="138"/>
      <c r="N92" s="138"/>
    </row>
    <row r="93" spans="1:14" ht="12.75" customHeight="1" x14ac:dyDescent="0.2">
      <c r="A93" s="148" t="s">
        <v>103</v>
      </c>
      <c r="B93" s="148"/>
      <c r="C93" s="148"/>
      <c r="D93" s="148"/>
      <c r="E93" s="148"/>
      <c r="F93" s="148"/>
      <c r="G93" s="148"/>
      <c r="H93" s="148"/>
      <c r="I93" s="148"/>
      <c r="J93" s="148"/>
      <c r="K93" s="148"/>
      <c r="L93" s="148"/>
      <c r="M93" s="148"/>
      <c r="N93" s="14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38" t="s">
        <v>59</v>
      </c>
      <c r="B95" s="138"/>
      <c r="C95" s="138"/>
      <c r="D95" s="138"/>
      <c r="E95" s="138"/>
      <c r="F95" s="138"/>
      <c r="G95" s="138"/>
      <c r="H95" s="138"/>
      <c r="I95" s="138"/>
      <c r="J95" s="138"/>
      <c r="K95" s="138"/>
      <c r="L95" s="138"/>
      <c r="M95" s="138"/>
      <c r="N95" s="138"/>
    </row>
    <row r="96" spans="1:14" ht="4.5" customHeight="1" x14ac:dyDescent="0.2">
      <c r="A96" s="17"/>
      <c r="B96" s="17"/>
      <c r="C96" s="17"/>
      <c r="D96" s="17"/>
      <c r="E96" s="17"/>
      <c r="F96" s="17"/>
      <c r="G96" s="17"/>
      <c r="H96" s="17"/>
      <c r="I96" s="17"/>
      <c r="J96" s="17"/>
      <c r="K96" s="17"/>
      <c r="L96" s="17"/>
      <c r="M96" s="17"/>
      <c r="N96" s="17"/>
    </row>
    <row r="97" spans="1:14" ht="14.25" x14ac:dyDescent="0.2">
      <c r="A97" s="99" t="s">
        <v>104</v>
      </c>
      <c r="B97" s="15"/>
      <c r="C97" s="15"/>
      <c r="D97" s="15"/>
      <c r="E97" s="15"/>
      <c r="F97" s="15"/>
      <c r="G97" s="15"/>
      <c r="H97" s="15"/>
      <c r="I97" s="15"/>
      <c r="J97" s="15"/>
      <c r="K97" s="15"/>
      <c r="L97" s="15"/>
      <c r="M97" s="15"/>
      <c r="N97" s="15"/>
    </row>
    <row r="98" spans="1:14" ht="14.25" x14ac:dyDescent="0.2">
      <c r="A98" s="99" t="s">
        <v>105</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14</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55</v>
      </c>
      <c r="G102" s="15"/>
      <c r="H102" s="15"/>
      <c r="I102" s="15"/>
      <c r="J102" s="15"/>
      <c r="K102" s="15"/>
      <c r="L102" s="15"/>
      <c r="M102" s="96" t="s">
        <v>15</v>
      </c>
      <c r="N102" s="20"/>
    </row>
    <row r="103" spans="1:14" ht="14.25" x14ac:dyDescent="0.2">
      <c r="A103" s="9" t="s">
        <v>60</v>
      </c>
      <c r="G103" s="15"/>
      <c r="H103" s="15"/>
      <c r="I103" s="15"/>
      <c r="J103" s="15"/>
      <c r="K103" s="15"/>
      <c r="L103" s="15"/>
      <c r="M103" s="22" t="s">
        <v>16</v>
      </c>
      <c r="N103" s="97">
        <v>46136</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61:N61"/>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3:N63"/>
    <mergeCell ref="A66:N66"/>
    <mergeCell ref="C70:E70"/>
    <mergeCell ref="C76:E76"/>
    <mergeCell ref="H70:I70"/>
    <mergeCell ref="K70:L70"/>
    <mergeCell ref="A72:N72"/>
    <mergeCell ref="C74:E74"/>
    <mergeCell ref="H74:I74"/>
    <mergeCell ref="K74:L74"/>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s>
  <hyperlinks>
    <hyperlink ref="A93:N93" r:id="rId1" display="2. Ver Plan Anual de Adquisiciones 2026 en https://www.minenergia.gov.co/es/ministerio/gestion/contratacion/plan-anual-de-adquisiciones/ (clic aquí), donde encontrará los reportes de PAA." xr:uid="{E9D96D26-CB7B-4828-80D5-B47DE0DB3431}"/>
    <hyperlink ref="A97" r:id="rId2" display="https://www.minenergia.gov.co/es/ministerio/gestion/contratacion/" xr:uid="{1E78A960-71B3-4231-AB4D-238EAF3126C8}"/>
    <hyperlink ref="A98" r:id="rId3" display="https://www.minenergia.gov.co/es/ministerio/gestion/contratacion/consulta-de-procesos-en-secop/" xr:uid="{22789553-D9CE-41EE-A170-707B332F152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Trim 2</vt:lpstr>
      <vt:lpstr>Detalle</vt:lpstr>
      <vt:lpstr>Informe Trim 1</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2026-07-10T09:56:48Z</dcterms:modified>
</cp:coreProperties>
</file>