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fdc0ea18a458477d/Minas/Ejecución/Julio/Versiones para publicación comentarios/Versiones en limpio/"/>
    </mc:Choice>
  </mc:AlternateContent>
  <xr:revisionPtr revIDLastSave="17" documentId="8_{5D6BF4DE-FC32-4449-B966-007AA1D2DB46}" xr6:coauthVersionLast="47" xr6:coauthVersionMax="47" xr10:uidLastSave="{91579AF4-5062-432A-99B8-1CA93388BBCE}"/>
  <bookViews>
    <workbookView xWindow="-98" yWindow="-98" windowWidth="21795" windowHeight="12975" xr2:uid="{B181C594-BF47-4F47-BB52-332F4B8F318A}"/>
  </bookViews>
  <sheets>
    <sheet name="Hoja1" sheetId="1" r:id="rId1"/>
  </sheets>
  <definedNames>
    <definedName name="_xlnm._FilterDatabase" localSheetId="0" hidden="1">Hoja1!$A$1:$BX$24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5" i="1" l="1"/>
  <c r="BU24" i="1"/>
  <c r="BQ24" i="1"/>
  <c r="BM24" i="1"/>
  <c r="BI24" i="1"/>
  <c r="BE24" i="1"/>
  <c r="BA24" i="1"/>
  <c r="AW24" i="1"/>
  <c r="AS24" i="1"/>
  <c r="AO24" i="1"/>
  <c r="AJ24" i="1"/>
  <c r="Q24" i="1"/>
  <c r="R24" i="1" s="1"/>
  <c r="S24" i="1" s="1"/>
  <c r="T24" i="1" s="1"/>
  <c r="U24" i="1" s="1"/>
  <c r="V24" i="1" s="1"/>
  <c r="W24" i="1" s="1"/>
  <c r="X24" i="1" s="1"/>
  <c r="Y24" i="1" s="1"/>
  <c r="AJ83" i="1"/>
  <c r="AO84" i="1"/>
  <c r="AS84" i="1"/>
  <c r="AW84" i="1"/>
  <c r="BA84" i="1"/>
  <c r="BE84" i="1"/>
  <c r="BI84" i="1"/>
  <c r="BM84" i="1"/>
  <c r="BQ84" i="1"/>
  <c r="BU84" i="1"/>
  <c r="AJ84" i="1"/>
  <c r="BU83" i="1"/>
  <c r="BQ83" i="1"/>
  <c r="BM83" i="1"/>
  <c r="BI83" i="1"/>
  <c r="BE83" i="1"/>
  <c r="BA83" i="1"/>
  <c r="AW83" i="1"/>
  <c r="AS83" i="1"/>
  <c r="AO83" i="1"/>
  <c r="AK79" i="1"/>
  <c r="AW79" i="1"/>
  <c r="AS79" i="1"/>
  <c r="AO79" i="1"/>
  <c r="AK74" i="1"/>
  <c r="AA74" i="1"/>
  <c r="AB74" i="1" s="1"/>
  <c r="AC74" i="1" s="1"/>
  <c r="AD74" i="1" s="1"/>
  <c r="AE74" i="1" s="1"/>
  <c r="AF74" i="1" s="1"/>
  <c r="AG74" i="1" s="1"/>
  <c r="AH74" i="1" s="1"/>
  <c r="AI74" i="1" s="1"/>
  <c r="BU74" i="1" s="1"/>
  <c r="AO57" i="1"/>
  <c r="AS57" i="1"/>
  <c r="AW57" i="1"/>
  <c r="BA57" i="1"/>
  <c r="BE57" i="1"/>
  <c r="BI57" i="1"/>
  <c r="BM57" i="1"/>
  <c r="BQ57" i="1"/>
  <c r="BU57" i="1"/>
  <c r="AO56" i="1"/>
  <c r="AS56" i="1"/>
  <c r="AW56" i="1"/>
  <c r="BA56" i="1"/>
  <c r="BE56" i="1"/>
  <c r="BI56" i="1"/>
  <c r="BM56" i="1"/>
  <c r="BQ56" i="1"/>
  <c r="BU56" i="1"/>
  <c r="AJ56" i="1"/>
  <c r="BU55" i="1"/>
  <c r="BQ55" i="1"/>
  <c r="BM55" i="1"/>
  <c r="BI55" i="1"/>
  <c r="BE55" i="1"/>
  <c r="BA55" i="1"/>
  <c r="AW55" i="1"/>
  <c r="AS55" i="1"/>
  <c r="AO55" i="1"/>
  <c r="AJ55" i="1"/>
  <c r="BU53" i="1"/>
  <c r="BQ53" i="1"/>
  <c r="BM53" i="1"/>
  <c r="BI53" i="1"/>
  <c r="BE53" i="1"/>
  <c r="BA53" i="1"/>
  <c r="AW53" i="1"/>
  <c r="AS53" i="1"/>
  <c r="AO53" i="1"/>
  <c r="BU49" i="1"/>
  <c r="BQ49" i="1"/>
  <c r="BM49" i="1"/>
  <c r="BI49" i="1"/>
  <c r="BE49" i="1"/>
  <c r="BA49" i="1"/>
  <c r="AW49" i="1"/>
  <c r="AS49" i="1"/>
  <c r="AO49" i="1"/>
  <c r="AJ49" i="1"/>
  <c r="BU33" i="1"/>
  <c r="BQ33" i="1"/>
  <c r="BM33" i="1"/>
  <c r="BI33" i="1"/>
  <c r="BE33" i="1"/>
  <c r="BA33" i="1"/>
  <c r="AW33" i="1"/>
  <c r="AS33" i="1"/>
  <c r="AO33" i="1"/>
  <c r="AJ33" i="1"/>
  <c r="Y14" i="1"/>
  <c r="Y13" i="1"/>
  <c r="BU14" i="1"/>
  <c r="BQ14" i="1"/>
  <c r="BM14" i="1"/>
  <c r="BI14" i="1"/>
  <c r="BE14" i="1"/>
  <c r="BA14" i="1"/>
  <c r="AW14" i="1"/>
  <c r="AS14" i="1"/>
  <c r="AO14" i="1"/>
  <c r="AJ14" i="1"/>
  <c r="BU13" i="1"/>
  <c r="BQ13" i="1"/>
  <c r="BM13" i="1"/>
  <c r="BI13" i="1"/>
  <c r="BE13" i="1"/>
  <c r="BA13" i="1"/>
  <c r="AW13" i="1"/>
  <c r="AS13" i="1"/>
  <c r="AO13" i="1"/>
  <c r="AJ13" i="1"/>
  <c r="BU12" i="1"/>
  <c r="BQ12" i="1"/>
  <c r="BM12" i="1"/>
  <c r="BI12" i="1"/>
  <c r="BE12" i="1"/>
  <c r="BA12" i="1"/>
  <c r="AW12" i="1"/>
  <c r="AS12" i="1"/>
  <c r="AO12" i="1"/>
  <c r="AJ12" i="1"/>
  <c r="BU11" i="1"/>
  <c r="BQ11" i="1"/>
  <c r="BM11" i="1"/>
  <c r="BI11" i="1"/>
  <c r="BE11" i="1"/>
  <c r="BA11" i="1"/>
  <c r="AW11" i="1"/>
  <c r="AS11" i="1"/>
  <c r="AO11" i="1"/>
  <c r="AJ11" i="1"/>
  <c r="Y11" i="1"/>
  <c r="BU10" i="1"/>
  <c r="BQ10" i="1"/>
  <c r="BM10" i="1"/>
  <c r="BI10" i="1"/>
  <c r="BE10" i="1"/>
  <c r="BA10" i="1"/>
  <c r="AW10" i="1"/>
  <c r="AS10" i="1"/>
  <c r="AO10" i="1"/>
  <c r="AJ10" i="1"/>
  <c r="BU9" i="1"/>
  <c r="BQ9" i="1"/>
  <c r="BM9" i="1"/>
  <c r="BI9" i="1"/>
  <c r="BE9" i="1"/>
  <c r="BA9" i="1"/>
  <c r="AW9" i="1"/>
  <c r="AS9" i="1"/>
  <c r="AO9" i="1"/>
  <c r="AJ9" i="1"/>
  <c r="BU7" i="1"/>
  <c r="BQ7" i="1"/>
  <c r="BM7" i="1"/>
  <c r="BI7" i="1"/>
  <c r="BE7" i="1"/>
  <c r="BA7" i="1"/>
  <c r="AW7" i="1"/>
  <c r="AS7" i="1"/>
  <c r="AO7" i="1"/>
  <c r="AJ7" i="1"/>
  <c r="BU6" i="1"/>
  <c r="BQ6" i="1"/>
  <c r="BM6" i="1"/>
  <c r="BI6" i="1"/>
  <c r="BE6" i="1"/>
  <c r="BA6" i="1"/>
  <c r="AW6" i="1"/>
  <c r="AS6" i="1"/>
  <c r="AO6" i="1"/>
  <c r="AJ6" i="1"/>
  <c r="AS74" i="1" l="1"/>
  <c r="AW74" i="1"/>
  <c r="BA74" i="1"/>
  <c r="BE74" i="1"/>
  <c r="AJ74" i="1"/>
  <c r="BM74" i="1"/>
  <c r="BI74" i="1"/>
  <c r="BQ74" i="1"/>
  <c r="AO74" i="1"/>
  <c r="Y66" i="1"/>
  <c r="AK21" i="1"/>
  <c r="AJ21" i="1"/>
  <c r="AJ20" i="1"/>
  <c r="AW35" i="1"/>
  <c r="AS35" i="1"/>
  <c r="AO35" i="1"/>
  <c r="AW76" i="1"/>
  <c r="AS76" i="1"/>
  <c r="AO76" i="1"/>
  <c r="AW75" i="1"/>
  <c r="AS75" i="1"/>
  <c r="AO75" i="1"/>
  <c r="AS65" i="1"/>
  <c r="BU64" i="1"/>
  <c r="BQ64" i="1"/>
  <c r="BM64" i="1"/>
  <c r="BI64" i="1"/>
  <c r="BE64" i="1"/>
  <c r="BA64" i="1"/>
  <c r="AW64" i="1"/>
  <c r="AS64" i="1"/>
  <c r="AO64" i="1"/>
  <c r="AK64" i="1"/>
  <c r="AJ64" i="1"/>
  <c r="AO92" i="1"/>
  <c r="AB92" i="1"/>
  <c r="AO51" i="1"/>
  <c r="AB51" i="1"/>
  <c r="AS51" i="1" s="1"/>
  <c r="AO50" i="1"/>
  <c r="AB50" i="1"/>
  <c r="AS50" i="1" s="1"/>
  <c r="AO38" i="1"/>
  <c r="AB38" i="1"/>
  <c r="AC38" i="1" s="1"/>
  <c r="BU37" i="1"/>
  <c r="BQ37" i="1"/>
  <c r="BM37" i="1"/>
  <c r="BI37" i="1"/>
  <c r="BE37" i="1"/>
  <c r="BA37" i="1"/>
  <c r="AW37" i="1"/>
  <c r="AS37" i="1"/>
  <c r="AO37" i="1"/>
  <c r="AJ37" i="1"/>
  <c r="BU34" i="1"/>
  <c r="BQ34" i="1"/>
  <c r="BM34" i="1"/>
  <c r="BI34" i="1"/>
  <c r="BE34" i="1"/>
  <c r="BA34" i="1"/>
  <c r="AW34" i="1"/>
  <c r="AS34" i="1"/>
  <c r="AO34" i="1"/>
  <c r="AJ34" i="1"/>
  <c r="BU32" i="1"/>
  <c r="BQ32" i="1"/>
  <c r="BM32" i="1"/>
  <c r="BI32" i="1"/>
  <c r="BE32" i="1"/>
  <c r="BA32" i="1"/>
  <c r="AW32" i="1"/>
  <c r="AS32" i="1"/>
  <c r="AO32" i="1"/>
  <c r="AJ32" i="1"/>
  <c r="BU60" i="1"/>
  <c r="BQ60" i="1"/>
  <c r="BM60" i="1"/>
  <c r="BI60" i="1"/>
  <c r="BE60" i="1"/>
  <c r="BA60" i="1"/>
  <c r="AW60" i="1"/>
  <c r="AS60" i="1"/>
  <c r="AO60" i="1"/>
  <c r="AK60" i="1"/>
  <c r="AJ60" i="1"/>
  <c r="AK59" i="1"/>
  <c r="AA59" i="1"/>
  <c r="AB59" i="1" s="1"/>
  <c r="Y59" i="1"/>
  <c r="Y40" i="1"/>
  <c r="AO40" i="1"/>
  <c r="AB40" i="1"/>
  <c r="AS40" i="1" s="1"/>
  <c r="AJ93" i="1"/>
  <c r="AJ91" i="1"/>
  <c r="AJ90" i="1"/>
  <c r="AJ89" i="1"/>
  <c r="AJ87" i="1"/>
  <c r="AJ88" i="1"/>
  <c r="Q88" i="1"/>
  <c r="R88" i="1" s="1"/>
  <c r="S88" i="1" s="1"/>
  <c r="T88" i="1" s="1"/>
  <c r="U88" i="1" s="1"/>
  <c r="V88" i="1" s="1"/>
  <c r="W88" i="1" s="1"/>
  <c r="X88" i="1" s="1"/>
  <c r="Y88" i="1" s="1"/>
  <c r="AJ86" i="1"/>
  <c r="Q85" i="1"/>
  <c r="R85" i="1" s="1"/>
  <c r="S85" i="1" s="1"/>
  <c r="T85" i="1" s="1"/>
  <c r="U85" i="1" s="1"/>
  <c r="V85" i="1" s="1"/>
  <c r="W85" i="1" s="1"/>
  <c r="X85" i="1" s="1"/>
  <c r="Y85" i="1" s="1"/>
  <c r="Q84" i="1"/>
  <c r="R84" i="1" s="1"/>
  <c r="S84" i="1" s="1"/>
  <c r="T84" i="1" s="1"/>
  <c r="U84" i="1" s="1"/>
  <c r="V84" i="1" s="1"/>
  <c r="W84" i="1" s="1"/>
  <c r="X84" i="1" s="1"/>
  <c r="Y84" i="1" s="1"/>
  <c r="AJ82" i="1"/>
  <c r="P82" i="1"/>
  <c r="Q82" i="1" s="1"/>
  <c r="R82" i="1" s="1"/>
  <c r="S82" i="1" s="1"/>
  <c r="T82" i="1" s="1"/>
  <c r="U82" i="1" s="1"/>
  <c r="V82" i="1" s="1"/>
  <c r="W82" i="1" s="1"/>
  <c r="X82" i="1" s="1"/>
  <c r="Y82" i="1" s="1"/>
  <c r="AJ81" i="1"/>
  <c r="Q81" i="1"/>
  <c r="R81" i="1" s="1"/>
  <c r="S81" i="1" s="1"/>
  <c r="T81" i="1" s="1"/>
  <c r="U81" i="1" s="1"/>
  <c r="V81" i="1" s="1"/>
  <c r="W81" i="1" s="1"/>
  <c r="X81" i="1" s="1"/>
  <c r="Y81" i="1" s="1"/>
  <c r="AJ80" i="1"/>
  <c r="Q80" i="1"/>
  <c r="R80" i="1" s="1"/>
  <c r="S80" i="1" s="1"/>
  <c r="T80" i="1" s="1"/>
  <c r="U80" i="1" s="1"/>
  <c r="V80" i="1" s="1"/>
  <c r="W80" i="1" s="1"/>
  <c r="X80" i="1" s="1"/>
  <c r="Y80" i="1" s="1"/>
  <c r="AJ79" i="1"/>
  <c r="P79" i="1"/>
  <c r="Q79" i="1" s="1"/>
  <c r="R79" i="1" s="1"/>
  <c r="S79" i="1" s="1"/>
  <c r="T79" i="1" s="1"/>
  <c r="U79" i="1" s="1"/>
  <c r="V79" i="1" s="1"/>
  <c r="W79" i="1" s="1"/>
  <c r="X79" i="1" s="1"/>
  <c r="Y79" i="1" s="1"/>
  <c r="AJ78" i="1"/>
  <c r="P78" i="1"/>
  <c r="Q78" i="1" s="1"/>
  <c r="R78" i="1" s="1"/>
  <c r="S78" i="1" s="1"/>
  <c r="T78" i="1" s="1"/>
  <c r="U78" i="1" s="1"/>
  <c r="V78" i="1" s="1"/>
  <c r="W78" i="1" s="1"/>
  <c r="X78" i="1" s="1"/>
  <c r="Y78" i="1" s="1"/>
  <c r="AJ73" i="1"/>
  <c r="AJ72" i="1"/>
  <c r="AJ71" i="1"/>
  <c r="AJ70" i="1"/>
  <c r="AJ69" i="1"/>
  <c r="Y69" i="1"/>
  <c r="AJ68" i="1"/>
  <c r="Y68" i="1"/>
  <c r="AJ67" i="1"/>
  <c r="AJ66" i="1"/>
  <c r="AJ63" i="1"/>
  <c r="P63" i="1"/>
  <c r="Q63" i="1" s="1"/>
  <c r="R63" i="1" s="1"/>
  <c r="S63" i="1" s="1"/>
  <c r="T63" i="1" s="1"/>
  <c r="U63" i="1" s="1"/>
  <c r="V63" i="1" s="1"/>
  <c r="W63" i="1" s="1"/>
  <c r="X63" i="1" s="1"/>
  <c r="Y63" i="1" s="1"/>
  <c r="AJ62" i="1"/>
  <c r="P62" i="1"/>
  <c r="Q62" i="1" s="1"/>
  <c r="R62" i="1" s="1"/>
  <c r="S62" i="1" s="1"/>
  <c r="T62" i="1" s="1"/>
  <c r="U62" i="1" s="1"/>
  <c r="V62" i="1" s="1"/>
  <c r="W62" i="1" s="1"/>
  <c r="X62" i="1" s="1"/>
  <c r="Y62" i="1" s="1"/>
  <c r="AJ61" i="1"/>
  <c r="P61" i="1"/>
  <c r="Q61" i="1" s="1"/>
  <c r="R61" i="1" s="1"/>
  <c r="S61" i="1" s="1"/>
  <c r="T61" i="1" s="1"/>
  <c r="U61" i="1" s="1"/>
  <c r="V61" i="1" s="1"/>
  <c r="W61" i="1" s="1"/>
  <c r="X61" i="1" s="1"/>
  <c r="Y61" i="1" s="1"/>
  <c r="AJ76" i="1"/>
  <c r="Q76" i="1"/>
  <c r="R76" i="1" s="1"/>
  <c r="S76" i="1" s="1"/>
  <c r="T76" i="1" s="1"/>
  <c r="U76" i="1" s="1"/>
  <c r="V76" i="1" s="1"/>
  <c r="W76" i="1" s="1"/>
  <c r="X76" i="1" s="1"/>
  <c r="Y76" i="1" s="1"/>
  <c r="AJ75" i="1"/>
  <c r="Q75" i="1"/>
  <c r="R75" i="1" s="1"/>
  <c r="S75" i="1" s="1"/>
  <c r="T75" i="1" s="1"/>
  <c r="U75" i="1" s="1"/>
  <c r="V75" i="1" s="1"/>
  <c r="W75" i="1" s="1"/>
  <c r="X75" i="1" s="1"/>
  <c r="Y75" i="1" s="1"/>
  <c r="Q60" i="1"/>
  <c r="R60" i="1" s="1"/>
  <c r="S60" i="1" s="1"/>
  <c r="T60" i="1" s="1"/>
  <c r="U60" i="1" s="1"/>
  <c r="V60" i="1" s="1"/>
  <c r="W60" i="1" s="1"/>
  <c r="X60" i="1" s="1"/>
  <c r="Y60" i="1" s="1"/>
  <c r="AJ58" i="1"/>
  <c r="P58" i="1"/>
  <c r="Q58" i="1" s="1"/>
  <c r="R58" i="1" s="1"/>
  <c r="S58" i="1" s="1"/>
  <c r="T58" i="1" s="1"/>
  <c r="U58" i="1" s="1"/>
  <c r="V58" i="1" s="1"/>
  <c r="W58" i="1" s="1"/>
  <c r="X58" i="1" s="1"/>
  <c r="Y58" i="1" s="1"/>
  <c r="AJ57" i="1"/>
  <c r="Q57" i="1"/>
  <c r="R57" i="1" s="1"/>
  <c r="S57" i="1" s="1"/>
  <c r="T57" i="1" s="1"/>
  <c r="U57" i="1" s="1"/>
  <c r="V57" i="1" s="1"/>
  <c r="W57" i="1" s="1"/>
  <c r="X57" i="1" s="1"/>
  <c r="Y57" i="1" s="1"/>
  <c r="Q55" i="1"/>
  <c r="R55" i="1" s="1"/>
  <c r="S55" i="1" s="1"/>
  <c r="T55" i="1" s="1"/>
  <c r="U55" i="1" s="1"/>
  <c r="V55" i="1" s="1"/>
  <c r="W55" i="1" s="1"/>
  <c r="X55" i="1" s="1"/>
  <c r="Y55" i="1" s="1"/>
  <c r="AJ54" i="1"/>
  <c r="Q54" i="1"/>
  <c r="R54" i="1" s="1"/>
  <c r="S54" i="1" s="1"/>
  <c r="T54" i="1" s="1"/>
  <c r="U54" i="1" s="1"/>
  <c r="V54" i="1" s="1"/>
  <c r="W54" i="1" s="1"/>
  <c r="X54" i="1" s="1"/>
  <c r="Y54" i="1" s="1"/>
  <c r="Q52" i="1"/>
  <c r="R52" i="1" s="1"/>
  <c r="S52" i="1" s="1"/>
  <c r="T52" i="1" s="1"/>
  <c r="U52" i="1" s="1"/>
  <c r="V52" i="1" s="1"/>
  <c r="W52" i="1" s="1"/>
  <c r="X52" i="1" s="1"/>
  <c r="Y52" i="1" s="1"/>
  <c r="AJ53" i="1"/>
  <c r="Q53" i="1"/>
  <c r="R53" i="1" s="1"/>
  <c r="S53" i="1" s="1"/>
  <c r="T53" i="1" s="1"/>
  <c r="U53" i="1" s="1"/>
  <c r="V53" i="1" s="1"/>
  <c r="W53" i="1" s="1"/>
  <c r="X53" i="1" s="1"/>
  <c r="Y53" i="1" s="1"/>
  <c r="Q51" i="1"/>
  <c r="R51" i="1" s="1"/>
  <c r="S51" i="1" s="1"/>
  <c r="T51" i="1" s="1"/>
  <c r="U51" i="1" s="1"/>
  <c r="V51" i="1" s="1"/>
  <c r="W51" i="1" s="1"/>
  <c r="X51" i="1" s="1"/>
  <c r="Y51" i="1" s="1"/>
  <c r="Q50" i="1"/>
  <c r="R50" i="1" s="1"/>
  <c r="S50" i="1" s="1"/>
  <c r="T50" i="1" s="1"/>
  <c r="U50" i="1" s="1"/>
  <c r="V50" i="1" s="1"/>
  <c r="W50" i="1" s="1"/>
  <c r="X50" i="1" s="1"/>
  <c r="Y50" i="1" s="1"/>
  <c r="Q49" i="1"/>
  <c r="R49" i="1" s="1"/>
  <c r="S49" i="1" s="1"/>
  <c r="T49" i="1" s="1"/>
  <c r="U49" i="1" s="1"/>
  <c r="V49" i="1" s="1"/>
  <c r="W49" i="1" s="1"/>
  <c r="X49" i="1" s="1"/>
  <c r="Y49" i="1" s="1"/>
  <c r="AJ48" i="1"/>
  <c r="Q48" i="1"/>
  <c r="R48" i="1" s="1"/>
  <c r="S48" i="1" s="1"/>
  <c r="T48" i="1" s="1"/>
  <c r="U48" i="1" s="1"/>
  <c r="V48" i="1" s="1"/>
  <c r="W48" i="1" s="1"/>
  <c r="X48" i="1" s="1"/>
  <c r="Y48" i="1" s="1"/>
  <c r="AJ47" i="1"/>
  <c r="AJ46" i="1"/>
  <c r="AJ45" i="1"/>
  <c r="Q45" i="1"/>
  <c r="R45" i="1" s="1"/>
  <c r="S45" i="1" s="1"/>
  <c r="T45" i="1" s="1"/>
  <c r="U45" i="1" s="1"/>
  <c r="V45" i="1" s="1"/>
  <c r="W45" i="1" s="1"/>
  <c r="X45" i="1" s="1"/>
  <c r="Y45" i="1" s="1"/>
  <c r="AJ44" i="1"/>
  <c r="AJ43" i="1"/>
  <c r="Q43" i="1"/>
  <c r="R43" i="1" s="1"/>
  <c r="S43" i="1" s="1"/>
  <c r="T43" i="1" s="1"/>
  <c r="U43" i="1" s="1"/>
  <c r="V43" i="1" s="1"/>
  <c r="W43" i="1" s="1"/>
  <c r="X43" i="1" s="1"/>
  <c r="Y43" i="1" s="1"/>
  <c r="AJ41" i="1"/>
  <c r="AJ36" i="1"/>
  <c r="Q36" i="1"/>
  <c r="R36" i="1" s="1"/>
  <c r="S36" i="1" s="1"/>
  <c r="T36" i="1" s="1"/>
  <c r="U36" i="1" s="1"/>
  <c r="V36" i="1" s="1"/>
  <c r="W36" i="1" s="1"/>
  <c r="X36" i="1" s="1"/>
  <c r="Y36" i="1" s="1"/>
  <c r="Q34" i="1"/>
  <c r="R34" i="1" s="1"/>
  <c r="S34" i="1" s="1"/>
  <c r="T34" i="1" s="1"/>
  <c r="U34" i="1" s="1"/>
  <c r="V34" i="1" s="1"/>
  <c r="W34" i="1" s="1"/>
  <c r="X34" i="1" s="1"/>
  <c r="Y34" i="1" s="1"/>
  <c r="Q33" i="1"/>
  <c r="R33" i="1" s="1"/>
  <c r="S33" i="1" s="1"/>
  <c r="T33" i="1" s="1"/>
  <c r="U33" i="1" s="1"/>
  <c r="V33" i="1" s="1"/>
  <c r="W33" i="1" s="1"/>
  <c r="X33" i="1" s="1"/>
  <c r="Y33" i="1" s="1"/>
  <c r="Q32" i="1"/>
  <c r="R32" i="1" s="1"/>
  <c r="S32" i="1" s="1"/>
  <c r="T32" i="1" s="1"/>
  <c r="U32" i="1" s="1"/>
  <c r="V32" i="1" s="1"/>
  <c r="W32" i="1" s="1"/>
  <c r="X32" i="1" s="1"/>
  <c r="Y32" i="1" s="1"/>
  <c r="AJ31" i="1"/>
  <c r="Q29" i="1"/>
  <c r="R29" i="1" s="1"/>
  <c r="S29" i="1" s="1"/>
  <c r="T29" i="1" s="1"/>
  <c r="U29" i="1" s="1"/>
  <c r="V29" i="1" s="1"/>
  <c r="W29" i="1" s="1"/>
  <c r="X29" i="1" s="1"/>
  <c r="Y29" i="1" s="1"/>
  <c r="AJ28" i="1"/>
  <c r="Y28" i="1"/>
  <c r="AJ5" i="1"/>
  <c r="AJ26" i="1"/>
  <c r="Q26" i="1"/>
  <c r="R26" i="1" s="1"/>
  <c r="S26" i="1" s="1"/>
  <c r="T26" i="1" s="1"/>
  <c r="U26" i="1" s="1"/>
  <c r="V26" i="1" s="1"/>
  <c r="W26" i="1" s="1"/>
  <c r="X26" i="1" s="1"/>
  <c r="Y26" i="1" s="1"/>
  <c r="AJ27" i="1"/>
  <c r="P27" i="1"/>
  <c r="Q27" i="1" s="1"/>
  <c r="R27" i="1" s="1"/>
  <c r="S27" i="1" s="1"/>
  <c r="T27" i="1" s="1"/>
  <c r="U27" i="1" s="1"/>
  <c r="V27" i="1" s="1"/>
  <c r="W27" i="1" s="1"/>
  <c r="X27" i="1" s="1"/>
  <c r="Y27" i="1" s="1"/>
  <c r="AJ23" i="1"/>
  <c r="AJ22" i="1"/>
  <c r="Q22" i="1"/>
  <c r="R22" i="1" s="1"/>
  <c r="S22" i="1" s="1"/>
  <c r="T22" i="1" s="1"/>
  <c r="U22" i="1" s="1"/>
  <c r="V22" i="1" s="1"/>
  <c r="W22" i="1" s="1"/>
  <c r="X22" i="1" s="1"/>
  <c r="Y22" i="1" s="1"/>
  <c r="Y21" i="1"/>
  <c r="Q20" i="1"/>
  <c r="R20" i="1" s="1"/>
  <c r="S20" i="1" s="1"/>
  <c r="T20" i="1" s="1"/>
  <c r="U20" i="1" s="1"/>
  <c r="V20" i="1" s="1"/>
  <c r="W20" i="1" s="1"/>
  <c r="X20" i="1" s="1"/>
  <c r="Y20" i="1" s="1"/>
  <c r="Y19" i="1"/>
  <c r="Q18" i="1"/>
  <c r="R18" i="1" s="1"/>
  <c r="S18" i="1" s="1"/>
  <c r="T18" i="1" s="1"/>
  <c r="U18" i="1" s="1"/>
  <c r="V18" i="1" s="1"/>
  <c r="W18" i="1" s="1"/>
  <c r="X18" i="1" s="1"/>
  <c r="Y18" i="1" s="1"/>
  <c r="Q17" i="1"/>
  <c r="R17" i="1" s="1"/>
  <c r="S17" i="1" s="1"/>
  <c r="T17" i="1" s="1"/>
  <c r="U17" i="1" s="1"/>
  <c r="V17" i="1" s="1"/>
  <c r="W17" i="1" s="1"/>
  <c r="X17" i="1" s="1"/>
  <c r="Y17" i="1" s="1"/>
  <c r="AJ16" i="1"/>
  <c r="Q16" i="1"/>
  <c r="R16" i="1" s="1"/>
  <c r="S16" i="1" s="1"/>
  <c r="T16" i="1" s="1"/>
  <c r="U16" i="1" s="1"/>
  <c r="V16" i="1" s="1"/>
  <c r="W16" i="1" s="1"/>
  <c r="X16" i="1" s="1"/>
  <c r="Y16" i="1" s="1"/>
  <c r="AJ15" i="1"/>
  <c r="AJ8" i="1"/>
  <c r="Y8" i="1"/>
  <c r="Q7" i="1"/>
  <c r="R7" i="1" s="1"/>
  <c r="S7" i="1" s="1"/>
  <c r="T7" i="1" s="1"/>
  <c r="U7" i="1" s="1"/>
  <c r="V7" i="1" s="1"/>
  <c r="W7" i="1" s="1"/>
  <c r="X7" i="1" s="1"/>
  <c r="Y7" i="1" s="1"/>
  <c r="Q5" i="1"/>
  <c r="R5" i="1" s="1"/>
  <c r="S5" i="1" s="1"/>
  <c r="T5" i="1" s="1"/>
  <c r="U5" i="1" s="1"/>
  <c r="V5" i="1" s="1"/>
  <c r="W5" i="1" s="1"/>
  <c r="X5" i="1" s="1"/>
  <c r="Y5" i="1" s="1"/>
  <c r="BA85" i="1"/>
  <c r="AW85" i="1"/>
  <c r="AS85" i="1"/>
  <c r="AO85" i="1"/>
  <c r="AE85" i="1"/>
  <c r="AF85" i="1" s="1"/>
  <c r="AB52" i="1"/>
  <c r="AO39" i="1"/>
  <c r="AB19" i="1"/>
  <c r="AC19" i="1" s="1"/>
  <c r="AO30" i="1"/>
  <c r="AO29" i="1"/>
  <c r="AE29" i="1"/>
  <c r="AF29" i="1" s="1"/>
  <c r="AB18" i="1"/>
  <c r="AB17" i="1"/>
  <c r="AC17" i="1" s="1"/>
  <c r="BE41" i="1"/>
  <c r="AS41" i="1"/>
  <c r="Y67" i="1"/>
  <c r="Y6" i="1"/>
  <c r="Y9" i="1"/>
  <c r="AC59" i="1" l="1"/>
  <c r="AW59" i="1" s="1"/>
  <c r="AS59" i="1"/>
  <c r="AW38" i="1"/>
  <c r="AD38" i="1"/>
  <c r="AC40" i="1"/>
  <c r="AO59" i="1"/>
  <c r="AS38" i="1"/>
  <c r="AS92" i="1"/>
  <c r="AC92" i="1"/>
  <c r="AC51" i="1"/>
  <c r="AC50" i="1"/>
  <c r="AG85" i="1"/>
  <c r="BI85" i="1"/>
  <c r="BE85" i="1"/>
  <c r="AC52" i="1"/>
  <c r="AS17" i="1"/>
  <c r="AG29" i="1"/>
  <c r="AD17" i="1"/>
  <c r="AD19" i="1"/>
  <c r="AC18" i="1"/>
  <c r="AJ59" i="1" l="1"/>
  <c r="AD40" i="1"/>
  <c r="AW40" i="1"/>
  <c r="AE38" i="1"/>
  <c r="BA38" i="1"/>
  <c r="AW92" i="1"/>
  <c r="AD92" i="1"/>
  <c r="AD51" i="1"/>
  <c r="AW51" i="1"/>
  <c r="AD50" i="1"/>
  <c r="AW50" i="1"/>
  <c r="BM85" i="1"/>
  <c r="AH85" i="1"/>
  <c r="AD52" i="1"/>
  <c r="AE17" i="1"/>
  <c r="AH29" i="1"/>
  <c r="AE19" i="1"/>
  <c r="AD18" i="1"/>
  <c r="AF38" i="1" l="1"/>
  <c r="BE38" i="1"/>
  <c r="AE40" i="1"/>
  <c r="BA40" i="1"/>
  <c r="BA92" i="1"/>
  <c r="AE92" i="1"/>
  <c r="BA51" i="1"/>
  <c r="AE51" i="1"/>
  <c r="AE50" i="1"/>
  <c r="BA50" i="1"/>
  <c r="BQ85" i="1"/>
  <c r="AI85" i="1"/>
  <c r="BU85" i="1" s="1"/>
  <c r="AE52" i="1"/>
  <c r="AI29" i="1"/>
  <c r="AJ29" i="1" s="1"/>
  <c r="AF17" i="1"/>
  <c r="AF19" i="1"/>
  <c r="AE18" i="1"/>
  <c r="AF40" i="1" l="1"/>
  <c r="BE40" i="1"/>
  <c r="AG38" i="1"/>
  <c r="BI38" i="1"/>
  <c r="BE92" i="1"/>
  <c r="AF92" i="1"/>
  <c r="AF51" i="1"/>
  <c r="BE51" i="1"/>
  <c r="BE50" i="1"/>
  <c r="AF50" i="1"/>
  <c r="AJ85" i="1"/>
  <c r="AF52" i="1"/>
  <c r="AG17" i="1"/>
  <c r="AG19" i="1"/>
  <c r="AF18" i="1"/>
  <c r="AH38" i="1" l="1"/>
  <c r="BM38" i="1"/>
  <c r="AG40" i="1"/>
  <c r="BI40" i="1"/>
  <c r="BI92" i="1"/>
  <c r="AG92" i="1"/>
  <c r="BI51" i="1"/>
  <c r="AG51" i="1"/>
  <c r="BI50" i="1"/>
  <c r="AG50" i="1"/>
  <c r="AG52" i="1"/>
  <c r="AH17" i="1"/>
  <c r="AH19" i="1"/>
  <c r="AG18" i="1"/>
  <c r="AH40" i="1" l="1"/>
  <c r="BM40" i="1"/>
  <c r="AI38" i="1"/>
  <c r="BQ38" i="1"/>
  <c r="BM92" i="1"/>
  <c r="AH92" i="1"/>
  <c r="BM51" i="1"/>
  <c r="AH51" i="1"/>
  <c r="BM50" i="1"/>
  <c r="AH50" i="1"/>
  <c r="AH52" i="1"/>
  <c r="AI17" i="1"/>
  <c r="AI19" i="1"/>
  <c r="AH18" i="1"/>
  <c r="AI40" i="1" l="1"/>
  <c r="BU40" i="1" s="1"/>
  <c r="BQ40" i="1"/>
  <c r="BU38" i="1"/>
  <c r="AJ38" i="1"/>
  <c r="BQ92" i="1"/>
  <c r="AI92" i="1"/>
  <c r="BQ51" i="1"/>
  <c r="AI51" i="1"/>
  <c r="BU51" i="1" s="1"/>
  <c r="AI50" i="1"/>
  <c r="BU50" i="1" s="1"/>
  <c r="BQ50" i="1"/>
  <c r="AI52" i="1"/>
  <c r="AJ17" i="1"/>
  <c r="AJ19" i="1"/>
  <c r="AI18" i="1"/>
  <c r="AJ18" i="1" s="1"/>
  <c r="AJ51" i="1" l="1"/>
  <c r="AJ50" i="1"/>
  <c r="AJ40" i="1"/>
  <c r="BU92" i="1"/>
  <c r="AJ92" i="1"/>
  <c r="AJ52" i="1"/>
</calcChain>
</file>

<file path=xl/sharedStrings.xml><?xml version="1.0" encoding="utf-8"?>
<sst xmlns="http://schemas.openxmlformats.org/spreadsheetml/2006/main" count="1738" uniqueCount="451">
  <si>
    <t>Objetivo</t>
  </si>
  <si>
    <t>Acción</t>
  </si>
  <si>
    <t>Responsable de la ejecución</t>
  </si>
  <si>
    <t>Tiempo de ejecución</t>
  </si>
  <si>
    <t>Costo de las acciones
(Millones de pesos)</t>
  </si>
  <si>
    <t>Recursos asignados para las acciones y sus fuentes
(Millones de pesos)</t>
  </si>
  <si>
    <t>Relación entre acciones</t>
  </si>
  <si>
    <t>Entidad</t>
  </si>
  <si>
    <t>Dirección/Subdirección/Grupo/Unidad</t>
  </si>
  <si>
    <t>Persona de contacto</t>
  </si>
  <si>
    <t>Correo electrónico</t>
  </si>
  <si>
    <t>Fecha de inicio</t>
  </si>
  <si>
    <t>Fecha de finalización</t>
  </si>
  <si>
    <t>Nombre</t>
  </si>
  <si>
    <t>Fórmula de cálculo</t>
  </si>
  <si>
    <t>Forma de acumulación</t>
  </si>
  <si>
    <t>Línea Base</t>
  </si>
  <si>
    <t>Meta
final</t>
  </si>
  <si>
    <t>Costo
año 2026</t>
  </si>
  <si>
    <t>Costo
año 2027</t>
  </si>
  <si>
    <t>Costo
año 2028</t>
  </si>
  <si>
    <t>Costo
año 2029</t>
  </si>
  <si>
    <t>Costo
año 2030</t>
  </si>
  <si>
    <t>Costo
año 2031</t>
  </si>
  <si>
    <t>Costo
año 2032</t>
  </si>
  <si>
    <t>Costo
año 2033</t>
  </si>
  <si>
    <t>Costo
año 2034</t>
  </si>
  <si>
    <t>Costo
año 2035</t>
  </si>
  <si>
    <t>Total</t>
  </si>
  <si>
    <t>Valor</t>
  </si>
  <si>
    <t>Fecha</t>
  </si>
  <si>
    <t>Recursos 1</t>
  </si>
  <si>
    <t>Fuente 1</t>
  </si>
  <si>
    <t>Recursos  2</t>
  </si>
  <si>
    <t>Fuente 2</t>
  </si>
  <si>
    <t xml:space="preserve">OE1. Contribuir al mejoramiento de las condiciones laborales de las mujeres en el sector minero energético, para potenciar su contratación, permanencia y ascenso en los empleos. </t>
  </si>
  <si>
    <r>
      <rPr>
        <sz val="9"/>
        <color rgb="FF000000"/>
        <rFont val="Arial"/>
      </rPr>
      <t>1.1 Elaborar y socializar un documento de lineamientos y recomendaciones, suscrito por el Ministro de Minas y Energía como cabeza del sector, dirigido a las entidades adscritas y vinculadas,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t>
    </r>
  </si>
  <si>
    <t xml:space="preserve">Ministerio de Minas y Energía </t>
  </si>
  <si>
    <t>Secretaria General Ministerio de Minas y Energia</t>
  </si>
  <si>
    <t>Elkin Perez Zambrano</t>
  </si>
  <si>
    <t>elperez@minenergia.gov.co</t>
  </si>
  <si>
    <t>Enero de 2027</t>
  </si>
  <si>
    <t>Diciembre de 2035</t>
  </si>
  <si>
    <r>
      <rPr>
        <sz val="9"/>
        <color rgb="FF000000"/>
        <rFont val="Arial"/>
      </rPr>
      <t>Porcentaje de avance en la elaboración y socialización de documento de lineamientos y recomendaciones, suscrito por el Ministro de Minas y Energía como cabeza del sector, dirigido a las entidades adscritas y vinculadas,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t>
    </r>
  </si>
  <si>
    <t>Sumatoria del porcentaje de avance en la elaboración y socialización de documento de lineamientos y recomendaciones, suscrito por el Ministro de Minas y Energía como cabeza del sector, dirigido a las empresas adscritas y vinculadas,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
Hito 1. Elaboración de un documento de lineamientos y recomendaciones, suscrito por el Ministro de Minas y Energía como cabeza del sector, dirigido a las entidades adscritas y vinculadas,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 (10%)
Hito 2. Informe que dé cuenta de la socialización anual del documento de lineamientos y recomendaciones, suscrito por el Ministro de Minas y Energía como cabeza del sector, dirigido a las empresas adscritas y vinculadas,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familiares(90%; 10% anual)</t>
  </si>
  <si>
    <t xml:space="preserve">Acumulado </t>
  </si>
  <si>
    <t xml:space="preserve">Presupuesto General de la Nación </t>
  </si>
  <si>
    <t xml:space="preserve">1.2 Socializar anualmente una circular dirigida a los agentes de las cadenas de distribución de combustibles con recomendaciones para evitar la discriminación por razones de sexo y género en los procesos de selección, contratación, ascensos y permanencia.  </t>
  </si>
  <si>
    <t xml:space="preserve">Dirección de hidrocarburos </t>
  </si>
  <si>
    <t>Julian Florez Quiroga</t>
  </si>
  <si>
    <t xml:space="preserve">jflorez@minenergia.gov.co </t>
  </si>
  <si>
    <t>Junio de 2026</t>
  </si>
  <si>
    <t xml:space="preserve">Número de socializaciones anuales de la circular dirigida a los agentes de las cadenas de distribución de combustibles con recomendaciones para evitar la discriminación por razones de sexo y género en los procesos de selección, contratación, ascensos y permanencia.  </t>
  </si>
  <si>
    <t xml:space="preserve">Sumatoria del número de socializaciones anuales de la circular dirigida a los agentes de las cadenas de distribución de combustibles con recomendaciones para evitar la discriminación por razones de sexo y género en los procesos de selección, contratación, ascensos y permanencia.  </t>
  </si>
  <si>
    <t>Flujo</t>
  </si>
  <si>
    <t>1.3 Gestión y firma acuerdo de voluntades con el Ministerio de Trabajo para realizar inspecciones conjuntas aleatorias a los agentes de las cadenas de distribución de combustibles, centradas en revisar las condiciones de las mujeres.</t>
  </si>
  <si>
    <t>Porcentaje de avance en la gestión y firma de acuerdo de voluntades con el Ministerio de Trabajo para realizar inspecciones conjuntas aleatorias a los agentes de las cadenas de distribución de combustibles, centradas en revisar las condiciones de las mujeres.</t>
  </si>
  <si>
    <t>Sumatoria del porcentaje de avance en la gestión y firma de acuerdo de voluntades con el Ministerio de Trabajo para realizar inspecciones conjuntas aleatorias a los agentes de las cadenas de distribución de combustibles, centradas en revisar las condiciones de las mujeres.
Hito 1. Firma del acuerdo de voluntades del Ministerio de Trabajo para realizar inspecciones conjuntas aleatorias a los agentes de las cadenas de distribución de combustibles, centradas en revisar las condiciones de las mujeres. (10%).
Hito 2. Informe de implementación del acuerdo de voluntades con el Ministerio de Trabajo para realizar inspecciones conjuntas aleatorias a los agentes de las cadenas de distribución de combustibles, centradas en revisar las condiciones de las mujeres. (90%; 10% anual).</t>
  </si>
  <si>
    <t>Presupuesto General de la Nación</t>
  </si>
  <si>
    <t>1.4 Crear e implementar una mesa técnica permanente de articulación interinstitucional entre el Ministerio de Minas y Energía, el Ministerio del Trabajo y el Servicio Público de Empleo, orientada a brindar asistencia técnica y promover el intercambio de información para la revisión sistemática de las vacantes laborales y sus contenidos, con el fin de prevenir la inclusión de requisitos discriminatorios y eliminar barreras que limiten la vinculación de las mujeres en el sector.</t>
  </si>
  <si>
    <t>Número de informes anuales de resultados de la mesa técnica permanente de articulación de articulación interinstitucional entre el Ministerio de Minas y Energía, el Ministerio del Trabajo y el Servicio Público de Empleo, orientada a brindar asistencia técnica y promover el intercambio de información para la revisión sistemática de las vacantes laborales y sus contenidos, con el fin de prevenir la inclusión de requisitos discriminatorios y eliminar barreras que limiten la vinculación de las mujeres en el sector.</t>
  </si>
  <si>
    <t>Sumatoria del número de informes anuales de resultados de la mesa técnica permanente de articulación de articulación interinstitucional entre el Ministerio de Minas y Energía, el Ministerio del Trabajo y el Servicio Público de Empleo, orientada a brindar asistencia técnica y promover el intercambio de información para la revisión sistemática de las vacantes laborales y sus contenidos, con el fin de prevenir la inclusión de requisitos discriminatorios y eliminar barreras que limiten la vinculación de las mujeres en el sector.</t>
  </si>
  <si>
    <t>1.5 Realizar en conjunto con el Ministerio de Trabajo encuentros virtuales dirigidos a los diferentes agentes de las cadenas de distribución de combustibles con el objetivo de promover los derechos de las mujeres, un trato equitativo y justo, y la prevención y erradicación de la discriminación y violencia en el subsector.</t>
  </si>
  <si>
    <t>Número de encuentros virtuales realizados en conjunto con Ministerio de Trabajo encuentros virtuales dirigidos a los diferentes agentes de las cadenas de distribución de combustibles con el objetivo de promover los derechos de las mujeres, un trato equitativo y justo, y la prevención y erradicación de la discriminación y violencia en el subsector.</t>
  </si>
  <si>
    <t>Sumatoria de número encuentros virtuales realizados en conjunto con Ministerio de Trabajo encuentros virtuales dirigidos a los diferentes agentes de las cadenas de distribución de combustibles con el objetivo de promover los derechos de las mujeres, un trato equitativo y justo, y la prevención y erradicación de la discriminación y violencia en el subsector.</t>
  </si>
  <si>
    <t>1.6 Divulgar a través del SICOM entre los agentes de la cadena de distribución de combustibles el documento de lineamientos y recomendaciones, suscrito por el Ministro de Minas y Energía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t>
  </si>
  <si>
    <t>Número de divulgaciones hechas anualmente a través del SICOM entre los agentes de la cadena de distribución de combustibles el documento de lineamientos y recomendaciones, suscrito por el Ministro de Minas y Energía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t>
  </si>
  <si>
    <t>Sumatoria del número de divulgaciones hechas anualmente a través del SICOM entre los agentes de la cadena de distribución de combustibles el documento de lineamientos y recomendaciones, suscrito por el Ministro de Minas y Energía orientado a prevenir la discriminación en los procesos de selección por razones de sexo y género, incorporar criterios para la suscripción de contratos con empresas de reclutamiento de personal, y promover la aplicación efectiva del Convenio 156 de la OIT sobre trabajadores y trabajadoras con responsabilidades familiares.</t>
  </si>
  <si>
    <t>1.7 Realizar mesas de trabajo por subsectores (minería, hidrocarburos y energía) con las empresas para abordar las problemáticas específicas que están dificultando el ingreso, permanencia, y ascenso de las mujeres.</t>
  </si>
  <si>
    <t xml:space="preserve">Oficina de Asuntos Sociales y Ambientales </t>
  </si>
  <si>
    <t>Juan Bernardo Rosado</t>
  </si>
  <si>
    <t>Número de informes anuales de las mesas de trabajo realizadas por subsectores (minería, hidrocarburos y energía) con las empresas para abordar las problemáticas específicas que están dificultando el ingreso, permanencia, y ascenso de las mujeres.</t>
  </si>
  <si>
    <t>Sumatoria del número de de informes anuales de las mesas de trabajo realizadas por subsectores (minería, hidrocarburos y energía) con las empresas para abordar las problemáticas específicas que están dificultando el ingreso, permanencia, y ascenso de las mujeres.</t>
  </si>
  <si>
    <t xml:space="preserve">1.8 Diseñar e implementar una estrategia de diálogo social para promover la formulación y adopción de protocolos para prevenir y erradicar las violencias basadas en genero, y la violencia y acoso en el mundo del trabajo. </t>
  </si>
  <si>
    <t xml:space="preserve">Porcentaje de avance en el diseño e implementación de una una estrategia de diálogo social para promover la formulación y adopción de protocolos para prevenir y erradicar las violencias basadas en genero, y la violencia y acoso en el mundo del trabajo. </t>
  </si>
  <si>
    <t xml:space="preserve">Sumatoria del porcentaje de avance en el diseño e implementación de una una estrategia de diálogo social para promover la formulación y adopción de protocolos para prevenir y erradicar las violencias basadas en genero, y la violencia y acoso en el mundo del trabajo. 
Hito 1. Diseño de la estrategia de diálogo social para promover la formulación y adopción de protocolos para prevenir y erradicar las violencias basadas en genero, y la violencia y acoso en el mundo del trabajo (10%)
Hito 2. Informes anuales de implementación de la estrategia de diálogo social para promover la formulación y adopción de protocolos para prevenir y erradicar las violencias basadas en genero, y la violencia y acoso en el mundo del trabajo (90%; 10% anual). </t>
  </si>
  <si>
    <t>1.9 Implementar campañas anuales de comunicación con el objetivo de prevenir y erradicar las violencias basadas en género, dirigidas a organizaciones de trabajadores del sector minero energético</t>
  </si>
  <si>
    <t>Número de campañas  anuales de comunicación implementadas con el objetivo de prevenir y erradicar las violencias basadas en género, dirigidas a organizaciones de trabajadores del sector minero energético</t>
  </si>
  <si>
    <t>Sumatoria del número de campañas  anuales de comunicación implementadas con el objetivo de prevenir y erradicar las violencias basadas en género, dirigidas a organizaciones de trabajadores del sector minero energético</t>
  </si>
  <si>
    <t>1.10 Implementar escuelas anuales de liderazgo de mujeres en articulación con las organizaciones sindicales del sector minero energético</t>
  </si>
  <si>
    <t>Número de escuelas anuales de liderazgo de mujeres implementadas en articulación con las organizaciones sindicales del sector minero energético</t>
  </si>
  <si>
    <t>Sumatoria del número de escuelas anuales de liderazgo de mujeres implementadas en articulación con las organizaciones sindicales del sector minero energético</t>
  </si>
  <si>
    <t xml:space="preserve">1.11 Realizar campañas anuales que visibilicen las condiciones laborales de las mujeres en el sector minero energético, para promover la equidad laboral, y acercar a la ciudadanía a un sector más humano, diverso e incluyente. </t>
  </si>
  <si>
    <t xml:space="preserve">Grupo de comunicación y prensa 
</t>
  </si>
  <si>
    <t xml:space="preserve">Laura Vanessa Gomez Charris
</t>
  </si>
  <si>
    <t>lvgomez@minenergia.gov.co</t>
  </si>
  <si>
    <t xml:space="preserve">Número de campañas anuales que visibilicen las condiciones laborales de las mujeres en el sector minero energético, para promover la equidad laboral, y acercar a la ciudadanía a un sector más humano, diverso e incluyente. </t>
  </si>
  <si>
    <t xml:space="preserve">Sumatoria del número de campañas anuales que visibilicen las condiciones laborales de las mujeres en el sector minero energético, para promover la equidad laboral, y acercar a la ciudadanía a un sector más humano, diverso e incluyente. </t>
  </si>
  <si>
    <t>1.12 Diseñar, implementar y evaluar una estrategia sectorial para la incorporación del enfoque de género en los procesos de gestión del riesgo de desastres del sector minero-energético, que incluya mediante la definición de lineamientos técnicos y el fortalecimiento de la participación incidente de mujeres y personas LGBTIQ+, con el fin de reducir vulnerabilidades diferenciadas, reconocer capacidades diversas y mejorar la toma de decisiones inclusivas en el sector.</t>
  </si>
  <si>
    <t>Oficina de asuntos ambientales y sociales/ Grupo de gestión ambiental</t>
  </si>
  <si>
    <t>jbrosado@minenergia.gov.co</t>
  </si>
  <si>
    <t>Porcentaje de avance en el diseño, implementación y evaluación de la estrategia sectorial para la incorporación del enfoque de género en los procesos de gestión del riesgo de desastres del sector minero-energético, que incluya mediante la definición de lineamientos técnicos y el fortalecimiento de la participación incidente de mujeres y personas LGBTIQ+, con el fin de reducir vulnerabilidades diferenciadas, reconocer capacidades diversas y mejorar la toma de decisiones inclusivas en el sector.</t>
  </si>
  <si>
    <t>Sumatoria en el porcentaje de avance en el diseño, implementación y evaluación de la  estrategia sectorial para la incorporación del enfoque de género en los procesos de gestión del riesgo de desastres del sector minero-energético, que incluya mediante la definición de lineamientos técnicos y el fortalecimiento de la participación incidente de mujeres y personas LGBTIQ+, con el fin de reducir vulnerabilidades diferenciadas, reconocer capacidades diversas y mejorar la toma de decisiones inclusivas en el sector.
Hito 1. Diseño de la estrategia sectorial para la incorporación del enfoque de género en los procesos de gestión del riesgo de desastres del sector minero-energético (2027) (20%)
Hito 2. Informes anuales que den cuenta de la implementación de la estrategia sectorial para la incorporación del enfoque de género en los procesos de gestión del riesgo de desastres del sector minero-energético (2028 a 2034) (70%; 10% anual)
Hito 3. Evaluación de la estrategia sectorial para la incorporación del enfoque de género en los procesos de gestión del riesgo de desastres del sector minero-energético (2035) (10%)</t>
  </si>
  <si>
    <t xml:space="preserve">1.13 Diseñar e implementar una estrategia de fortalecimiento de habilidades de mujeres en materia de seguridad minera, desde el en el componente de gestión del Cambio del Sistema Nacional de Seguridad Minera - SNSM </t>
  </si>
  <si>
    <t>Dirección de Formalización Minera- Grupo de coordinación de formalización minera y distritos mineros</t>
  </si>
  <si>
    <t xml:space="preserve">Luis Alexander Sarmiento </t>
  </si>
  <si>
    <t>lasarmiento@minenergia.gov.co</t>
  </si>
  <si>
    <t>Julio de 2027</t>
  </si>
  <si>
    <t xml:space="preserve">Porcentaje de avance en el diseño e implementación de una estrategia de fortalecimiento de habilidades de mujeres en materia de seguridad minera, desde el en el componente de gestión del Cambio del Sistema Nacional de Seguridad Minera - SNSM </t>
  </si>
  <si>
    <t>Sumatoria del porcentaje de avance en el diseño e implementación de una estrategia de fortalecimiento de habilidades de mujeres en materia de seguridad minera, desde el en el componente de gestión del Cambio del Sistema Nacional de Seguridad Minera - SNSM 
Hito 1. Diseño de la estrategia de fortalecimiento de habilidades de mujeres en matestrategia de fortalecimiento de habilidades de mujeres en materia de seguridad minera, desde el en el componente de gestión del Cambio del Sistema Nacional de Seguridad Minera - SNSM (20%)
Hito 2. Informes anuales de Implementación de la estrategia de fortalecimiento de habilidades de mujeres en materia de seguridad minera, desde el en el componente de gestión del Cambio del Sistema Nacional de Seguridad Minera - SNSM  (80%; 10% anual)</t>
  </si>
  <si>
    <t xml:space="preserve">1.14 Diseñar e implementar una estrategia de atención diferencial para las mujeres en la ruta de formalización minera, que incluya la simplificación de trámites y asesoría técnica. 
</t>
  </si>
  <si>
    <t xml:space="preserve">Dirección de Formalización Minera-Grupo de coordinación de formalización minera y distritos mineros
</t>
  </si>
  <si>
    <t>Carlos Bermúdez</t>
  </si>
  <si>
    <t>cebermudez@minenergia.gov.co</t>
  </si>
  <si>
    <t xml:space="preserve">Porcentaje de avance en el diseño e implementación de una estrategia de atención diferencial para las mujeres en la ruta de formalización minera, que incluya la simplificación de trámites y asesoría técnica.  </t>
  </si>
  <si>
    <t xml:space="preserve">Sumatoria del porcentaje de avance en el diseño e implementación de una estrategia de atención diferencial para las mujeres en la ruta de formalización minera, que incluya la simplificación de trámites y asesoría técnica. 
Hito 1: Diseño de la estrategia de atención diferencial para las mujeres en la ruta de formalización minera, que incluya la simplificación de trámites y asesoría técnica (10%). 
Hito 2. Implementación de la estrategia de atención diferencial para las mujeres en la ruta de formalización minera, que incluya la simplificación de trámites y asesoría técnica  (90%; 10% anual). </t>
  </si>
  <si>
    <t>1.15 Generar espacios anuales de capacitación y formación técnica en gestión ambiental, normatividad y jurisprudencia para la formalización, seguridad minera, operación de maquinaria y competencias laborales dirigido a las mujeres y la comunidad LGTBIQ+, en los que se reconozca y exalten sus saberes empíricos en relación a la minería de subsistencia y pequeña minería en los territorios</t>
  </si>
  <si>
    <t>Número de espacios anuales de capacitación y formación técnica en gestión ambiental, normatividad y jurisprudencia para la formalización, seguridad minera, operación de maquinaria y competencias laborales dirigido a las mujeres y la comunidad LGTBIQ+, en los que se reconozca y exalten sus saberes empíricos en relación a la minería de subsistencia y pequeña minería en los territorios</t>
  </si>
  <si>
    <t>Sumatoria del número de espacios anuales de capacitación y formación técnica en gestión ambiental, normatividad y jurisprudencia para la formalización, seguridad minera, operación de maquinaria y competencias laborales dirigido a las mujeres y la comunidad LGTBIQ+, en los que se reconozca y exalten sus saberes empíricos en relación a la minería de subsistencia y pequeña minería en los territorios</t>
  </si>
  <si>
    <t>1.16 Diseñar e implementar un observatorio sectorial que recopile datos sobre la participación de las mujeres y población LGTBIQ+ en la minería, que incluya el seguimiento a las brechas salariales y condiciones laborales.</t>
  </si>
  <si>
    <t>Dirección de Minería Empresarial</t>
  </si>
  <si>
    <t>Andrea Feo Mahecha</t>
  </si>
  <si>
    <t>afeo@minenergia.gov.co</t>
  </si>
  <si>
    <t>Porcentaje de avance en el diseño e implementación de observatorio sectorial que recopile datos sobre la participación de las mujeres y población LGTBIQ+ en la minería, que incluya el seguimiento a las brechas salariales y condiciones laborales.</t>
  </si>
  <si>
    <t>Sumatoria del porcentaje de avance en el diseño e implementación de observatorio sectorial que recopile datos sobre la participación de las mujeres y población LGTBIQ+ en la minería, que incluya el seguimiento a las brechas salariales y condiciones laborales.
Hito 1. Documento de diseño de observatorio sectorial que recopile datos sobre la participación de las mujeres y población LGTBIQ+ en la minería, que incluya el seguimiento a las brechas salariales y condiciones laborales (20%).
Hito 2. Informes anuales que den cuenta del funcionamiento del observatorio sobre la participación de las mujeres y población LGTBIQ+ en la minería, que incluya el seguimiento a las brechas salariales y condiciones laborales (90%; 10% anual).</t>
  </si>
  <si>
    <t xml:space="preserve">1.17 Implementar un programa de dignificación del trabajo de las mujeres recuperadoras que procesan material de desecho de las actividades mineras, que incluya asistencia técnica y legal. </t>
  </si>
  <si>
    <t>Número de informes que den cuenta de los resultados del programa de dignificación del trabajo de las mujeres recuperadoras que procesan material de desecho de las actividades mineras, que incluya asistencia técnica y legal</t>
  </si>
  <si>
    <t>Sumatoria del número de informes que den cuenta de los resultados del programa de dignificación del trabajo de las mujeres recuperadoras que procesan material de desecho de las actividades mineras, que incluya asistencia técnica y legal</t>
  </si>
  <si>
    <t>Cooperación Internacional</t>
  </si>
  <si>
    <t>1.18 Diseñar e implementar una estrategia para garantizar la participación de las mujeres en los espacios de formación nacional e internacional que sean gestionados por el Ministerio de Minas y Energía en el marco de los acuerdos interinstitucionales, alianzas de cooperación, convenios o articulaciones con empresas y entidades de otros países, promoviendo la paridad en la distribución de cupos, e incluyendo en la estrategia la incorporación de criterios de selección con enfoque de género.</t>
  </si>
  <si>
    <t>Junio de 2027</t>
  </si>
  <si>
    <t>Porcentaje de avance en el diseño e implementación de la estrategia para garantizar la participación de las mujeres en los espacios de formación nacional e internacional que sean gestionados por el Ministerio de Minas y Energía en el marco de los acuerdos interinstitucionales, alianzas de cooperación, convenios o articulaciones con empresas y entidades de otros países, promoviendo la paridad en la distribución de cupos, e incluyendo en la estrategia la incorporación de criterios de selección con enfoque de género.</t>
  </si>
  <si>
    <t xml:space="preserve">Sumatoria del  porcentaje de avance en el diseño e implementación de la estrategia para garantizar la participación de las mujeres en los espacios de formación nacional e internacional que sean gestionados por el Ministerio de Minas y Energía en el marco de los acuerdos interinstitucionales, alianzas de cooperación, convenios o articulaciones con empresas y entidades de otros países, promoviendo la paridad en la distribución de cupos, e incluyendo en la estrategia la incorporación de criterios de selección con enfoque de género.
Hito 1. Documento de diseño de la estrategia para garantizar la participación de las mujeres en los espacios de formación nacional e internacional que sean gestionados por el Ministerio de Minas y Energía (10%)
Hito 2. Informe de resultados de la implementación de la estrategia, que incluya los cupos gestionados por el Ministerio de Minas que fueron asignados a las mujeres en relación con los cupos totales (90%; 10% anual). </t>
  </si>
  <si>
    <t>1.19 Crear un listado de referencia de expertas nacionales por áreas temáticas en el marco de la cooperación técnica internacional en asuntos nucleares, mediante la solicitud periódica de información a las entidades participantes, contrapartes y WiN Colombia, para fortalecer la participación de mujeres en espacios de representación del sector nuclear.</t>
  </si>
  <si>
    <t>Ministerio de Minas y Energía</t>
  </si>
  <si>
    <t>Grupo de Asuntos Nucleares</t>
  </si>
  <si>
    <t>Juan Pablo Parra Lozano</t>
  </si>
  <si>
    <t>jpparra@minenergia.gov.co</t>
  </si>
  <si>
    <t>Febrero de 2028</t>
  </si>
  <si>
    <t>Número de listados de referencia de expertas nacionales por áreas temáticas en el marco de la cooperación técnica internacional en asuntos nucleares, mediante la solicitud periódica de información a las entidades participantes, contrapartes y WiN Colombia, para fortalecer la participación de mujeres en espacios de representación del sector nuclear.</t>
  </si>
  <si>
    <t>Listado de referencia de expertas nacionales en los temas relacionados para el sector nuclear que sirva como insumo para incluirlas dentro del desarrollo de misiones, proyectos y a su vez como banco de hojas de vida</t>
  </si>
  <si>
    <t xml:space="preserve">1.20 Diseñar e implementar una estrategia para apoyar la formulación de Planes Integrales de Gestión del Cambio Climático Empresarial (PIGCCE) del sector minero energético con enfoque de género. </t>
  </si>
  <si>
    <t xml:space="preserve">Porcentaje de avance en el diseño e implementación de una estrategia para apoyar la formulación de Planes Integrales de Gestión del Cambio Climático Empresarial (PIGCCE) del sector minero energético con enfoque de género. </t>
  </si>
  <si>
    <t xml:space="preserve">Sumatoria del porcentaje de avance en el diseño e implementación de una estrategia para apoyar la formulación de Planes Integrales de Gestión del Cambio Climático Empresarial (PIGCCE) del sector minero energético con enfoque de género. 
Hito 1. Diseño de la estrategia para apoyar la formulación de Planes Integrales de Gestión del Cambio Climático Empresarial (PIGCCE) del sector minero energético con enfoque de género (10%). 
Hito 2. Informes anuales de implementación de la estrategia para apoyar la formulación de Planes Integrales de Gestión del Cambio Climático Empresarial (PIGCCE) del sector minero energético con enfoque de género (90%; 10% anual). </t>
  </si>
  <si>
    <t xml:space="preserve">Cooperación Internacional </t>
  </si>
  <si>
    <t>OE2. Fomentar la participación efectiva y la capacidad de incidencia de mujeres y personas LGBTIQ+ en los diferentes escenarios de toma de decisiones del sector, propendiendo por que dicha participación influya en la definición de prioridades, la asignación de recursos y la distribución de beneficios derivados de la actividad minero-energética.</t>
  </si>
  <si>
    <t xml:space="preserve">2.1 Formular, adoptar e implementar la Política de Participación Ciudadana del Sector Minero Energético, aplicable al Ministerio de Minas y Energía y sus entidades adscritas, que establezca lineamientos, estrategias e instrumentos para promover una participación incidente, transparente e incluyente, incorporando de manera transversal el enfoque de género y otros enfoques diferenciales, así como acciones orientadas al cierre progresivo de brechas en el acceso y la representación en los mecanismos sectoriales de participación. </t>
  </si>
  <si>
    <t>Secretaria General</t>
  </si>
  <si>
    <t xml:space="preserve">Elkin Pérez Zambrano </t>
  </si>
  <si>
    <t xml:space="preserve">Porcentaje de avance en la formulación, adopción e implementación de  la Política de Participación Ciudadana del Sector Minero Energético, aplicable al Ministerio de Minas y Energía y sus entidades adscritas, que establezca lineamientos, estrategias e instrumentos para promover una participación incidente, transparente e incluyente, incorporando de manera transversal el enfoque de género y otros enfoques diferenciales, así como acciones orientadas al cierre progresivo de brechas en el acceso y la representación en los mecanismos sectoriales de participación. </t>
  </si>
  <si>
    <t>Sumatoria del porcentaje de avance en la formulación, adopción e implementación de  la Política de Participación Ciudadana del Sector Minero Energético, aplicable al Ministerio de Minas y Energía y sus entidades adscritas, que establezca lineamientos, estrategias e instrumentos para promover una participación incidente, transparente e incluyente, incorporando de manera transversal el enfoque de género y otros enfoques diferenciales, así como acciones orientadas al cierre progresivo de brechas en el acceso y la representación en los mecanismos sectoriales de participación. 
Hito 1. Formular y adoptar la Política de Participación Ciudadana del Sector Minero Energético, aplicable al Ministerio de Minas y Energía y sus entidades adscritas, que establezca lineamientos, estrategias e instrumentos para promover una participación incidente, transparente e incluyente, incorporando de manera transversal el enfoque de género y otros enfoques diferenciales, así como acciones orientadas al cierre progresivo de brechas en el acceso y la representación en los mecanismos sectoriales de participación. (10%)
Hito 2. Informes anuales de seguimiento a la implementación de la Política de Participación Ciudadana del Sector Minero Energético, aplicable al Ministerio de Minas y Energía y sus entidades adscritas, que establezca lineamientos, estrategias e instrumentos para promover una participación incidente, transparente e incluyente, incorporando de manera transversal el enfoque de género y otros enfoques diferenciales, así como acciones orientadas al cierre progresivo de brechas en el acceso y la representación en los mecanismos sectoriales de participación.   (90%; 10% anual)</t>
  </si>
  <si>
    <t>Acumulado</t>
  </si>
  <si>
    <t xml:space="preserve">2.2 Diseñar, socializar e implementar la hoja de ruta para la aplicación de los Lineamientos de Escazú y Gobernanza Ambiental en las entidades del sector minero energético, con énfasis en los impactos a mujeres en el marco de la gestión del riesgo y cambio climático. </t>
  </si>
  <si>
    <t>Oficina de asuntos Ambientales y Sociales/ Grupo de Gestión Ambiental</t>
  </si>
  <si>
    <t>Juan Bernardo Rosado Duque</t>
  </si>
  <si>
    <t>Julio de 2026</t>
  </si>
  <si>
    <t xml:space="preserve">Porcentaje de avance en el diseño, socialización e implementación de la hoja de ruta para la aplicación de los Lineamientos de Escazú y Gobernanza Ambiental en las entidades del sector minero energético, con énfasis en los impactos a mujeres en el marco de la gestión del riesgo y cambio climático. </t>
  </si>
  <si>
    <t>Sumatoria del porcentaje de avance en el diseño, socialización e implementación de la hoja de ruta para la aplicación de los Lineamientos de Escazú y Gobernanza Ambiental en las entidades del sector minero energético, con énfasis en los impactos a mujeres en el marco de la gestión del riesgo y cambio climático. 
Hito 1. Diseño de la hoja de ruta para la aplicación de los Lineamientos de Escazú y Gobernanza Ambiental en las entidades del sector minero energético, con énfasis en los impactos a mujeres en el marco de la gestión del riesgo y cambio climático (10%)
Hito 2. Informe de socialización e implementación de la hoja de ruta para la aplicación de los Lineamientos de Escazú y Gobernanza Ambiental en las entidades del sector minero energético, con énfasis en los impactos a mujeres en el marco de la gestión del riesgo y cambio climático (90%; 10% anual)</t>
  </si>
  <si>
    <t>2.3 Desarrollar escuelas anuales de gobernanza socio ambiental en las que se fortalezcan las capacidades de las mujeres y población LGTBIQ+ para la transición energética justa, en municipios PDET, ZOMAC, PNIS, y territorios de influencia de las actividades de los subsectores (minería, energía e hidrocarburos)</t>
  </si>
  <si>
    <t>Oficina de asuntos Ambientales y Sociales</t>
  </si>
  <si>
    <t>Número de escuelas anuales de gobernanza socio ambiental en las que se fortalezcan las capacidades de las mujeres y población LGTBIQ+ para la transición energética justa, en municipios PDET, ZOMAC, PNIS, y territorios de influencia de las actividades de los subsectores (minería, energía e hidrocarburos)</t>
  </si>
  <si>
    <t>Sumatoria del número de escuelas anuales de gobernanza socio ambiental en las que se fortalezcan las capacidades de las mujeres y población LGTBIQ+ para la transición energética justa, en municipios PDET, ZOMAC, PNIS, y territorios de influencia de las actividades de los subsectores (minería, energía e hidrocarburos)</t>
  </si>
  <si>
    <t xml:space="preserve">2.4 Diseñar e implementar un curso o instrumento de transferencia de conocimiento que pueda ser ofertado de manera virtual y presencial, incluido en la oferta del Centro de Aprendizaje, en el que se brinde herramientas a los participantes para avanzar en el cierre de brechas de género en los proyectos mineros de pequeña escala. </t>
  </si>
  <si>
    <t>Luis Alexander Sarmiento Vasquez</t>
  </si>
  <si>
    <t xml:space="preserve">Porcentaje de avance en el diseño e implementación del curso o instrumento de transferencia de conocimiento que pueda ser ofertado de manera virtual y presencial, incluido en la oferta del Centro de Aprendizaje, en el que se brinde herramientas a los participantes para avanzar en el cierre de brechas de género en los proyectos mineros de pequeña escala. </t>
  </si>
  <si>
    <t>Sumatoria del porcentaje de avance en el diseño e implementación del curso o instrumento de transferencia de conocimiento que pueda ser ofertado de manera virtual y presencial,  incluido en la oferta del Centro de Aprendizaje, en el que se brinde herramientas a los participantes para avanzar en el cierre de brechas de género en los proyectos mineros de pequeña escala. 
Hito 1. Diseño del curso o instrumento de transferencia de conocimiento que pueda ser ofertado de manera virtual y presencial, incluido en la oferta del Centro de Aprendizaje, en el que se brinde herramientas a los participantes para avanzar en el cierre de brechas de género en los proyectos mineros de pequeña escala (20%)
Hito 2. Informe anual que dé cuenta de la implementación del curso o instrumento de transferencia de conocimiento que pueda ser ofertado de manera virtual y presencial, incluido en la oferta del Centro de Aprendizaje, en el que se brinde herramientas a los participantes para avanzar en el cierre de brechas de género en los proyectos mineros de pequeña escala (80%; 10% anual)</t>
  </si>
  <si>
    <t>2.5 Realizar revisión y ajuste a la política de participación ciudadana de la Unidad de Planeación Minero Energética- UPME para incluir el enfoque de género, y asegurar la participación incidente de las mujeres y población LGTBIQ+ en los escenarios de toma de decisiones, y en todos los ciclos de la gestión pública (diagnóstico, formulación, implementación, evaluación y seguimiento).</t>
  </si>
  <si>
    <t>Unidad de Planeación Minero Energética</t>
  </si>
  <si>
    <t>Equipo Territorial/ grupo de enfoques diferenciales</t>
  </si>
  <si>
    <t>Indira Portocarrero</t>
  </si>
  <si>
    <t xml:space="preserve">indira.portocarrero@upme.gov.co
</t>
  </si>
  <si>
    <t>Diciembre de 2027</t>
  </si>
  <si>
    <t>Número de informes que den cuenta de la revisión y ajuste a la política de participación ciudadana de la Unidad de Planeación Minero Energética- UPME para incluir el enfoque de género, y asegurar la participación incidente de las mujeres y población LGTBIQ+ en los escenarios de toma de decisiones, y en todos los ciclos de la gestión pública (diagnóstico, formulación, implementación, evaluación y seguimiento)</t>
  </si>
  <si>
    <t>Sumatoria del número de informes que dé cuenta de la revisión y ajuste a la política de participación ciudadana de la Unidad de Planeación Minero Energética- UPME para incluir el enfoque de género, y asegurar la participación incidente de las mujeres y población LGTBIQ+ en los escenarios de toma de decisiones, y en todos los ciclos de la gestión pública (diagnóstico, formulación, implementación, evaluación y seguimiento).</t>
  </si>
  <si>
    <t>2.6 Realizar seguimiento a la implementación de los ajustes realizados a la política de participación ciudadana de la Unidad de Planeación Minero Energética-UPME</t>
  </si>
  <si>
    <t>Enero de 2028</t>
  </si>
  <si>
    <t>Número de Informes anuales de seguimiento a la implementación de los ajustes realizados a la política de participación ciudadana de la Unidad de Planeación Minero Energética-UPME</t>
  </si>
  <si>
    <t>Sumatoria del número de Informes anuales de seguimiento a la implementación de los ajustes realizados a la política de participación ciudadana de la Unidad de Planeación Minero Energética-UPME</t>
  </si>
  <si>
    <r>
      <t>2.7</t>
    </r>
    <r>
      <rPr>
        <b/>
        <sz val="9"/>
        <rFont val="Arial"/>
        <family val="2"/>
      </rPr>
      <t xml:space="preserve"> </t>
    </r>
    <r>
      <rPr>
        <sz val="9"/>
        <rFont val="Arial"/>
        <family val="2"/>
      </rPr>
      <t xml:space="preserve">Diseñar e implementar una estrategia de atención con enfoque de género en los PAR (Puntos de Atención Regional) y PAL (Puntos de Atención Local), en el marco de la política de género de la entidad. </t>
    </r>
  </si>
  <si>
    <t xml:space="preserve">Agencia Nacional de Minería </t>
  </si>
  <si>
    <t xml:space="preserve">Grupo de Talento Humano </t>
  </si>
  <si>
    <t xml:space="preserve">Nora Ayala </t>
  </si>
  <si>
    <t>nora.ayala@anm.gov.co</t>
  </si>
  <si>
    <t xml:space="preserve">Porcentaje de avance en el diseño e implementación de una estrategia de atención con enfoque de género en los PAR (Puntos de Atención Regional) y PAL (Puntos de Atención Local), en el marco de la política de género de la entidad. </t>
  </si>
  <si>
    <t>Sumatoria del porcentaje de avance en el diseño e implementación de una estrategia de atención con enfoque de género en los PAR (Puntos de Atención Regional) y PAL (Puntos de Atención Local), en el marco de la política de género de la entidad. 
Hito 1. Diseño de estrategia de atención con enfoque de género en los PAR (Puntos de Atención Regional) y PAL (Puntos de Atención Local) en el marco de la política de género de la entidad (10%)
Hito 2. Implementación de la estrategia de atención con enfoque de género en los PAR (Puntos de Atención Regional) y PAL (Puntos de Atención Local) en el marco de la política de género de la entidad.  (90%; 10% anual)</t>
  </si>
  <si>
    <t>$ 9,548,100.00</t>
  </si>
  <si>
    <t>2.8 Actualización e implementación del protocolo de participación ciudadana para la incorporación del enfoque de género, e incluir una herramienta de registro de las demandas de las mujeres y respuestas institucionales.</t>
  </si>
  <si>
    <t>Instituto de Planificación y Promoción de Soluciones Energéticas para las Zonas No Interconectadas – IPSE</t>
  </si>
  <si>
    <t xml:space="preserve">Secretaria General Y Planeación Institucional </t>
  </si>
  <si>
    <t xml:space="preserve">Lorena Mesa Mayorga </t>
  </si>
  <si>
    <t>katherinmesa@ipse.gov.co</t>
  </si>
  <si>
    <t xml:space="preserve">Porcentaje de avance en la actualización e implementación del protocolo de participación ciudadana para la incorporación del enfoque de género, e incluir una herramienta de registro de las demandas de las mujeres y respuestas institucionales. </t>
  </si>
  <si>
    <t>Sumatoria del porcentaje de avance en la actualización e implementación del protocolo de participación ciudadana para la incorporación del enfoque de género, e incluir una herramienta de registro de las demandas de las mujeres y respuestas institucionales. 
Hito 1. Informe que dé cuenta de la revisión y actualización del protocolo de participación ciudadana para la incorporación del enfoque de género, e incluir una herramienta de registro de las demandas de las mujeres y respuestas institucionales (10%)
Hito 2. Informes anuales de implementación del protocolo de participación ciudadana para la incorporación del enfoque de género, e incluir una herramienta de registro de las demandas de las mujeres y respuestas institucionales (90%; 10% anual)</t>
  </si>
  <si>
    <t>2.9 Diseñar e implementar lineamientos para que los procesos participativos desarrollados por la Agencia Nacional de Minería- ANM se realicen con enfoque de género y diferencial</t>
  </si>
  <si>
    <t>Vicepresidencia de Promoción y Fomento</t>
  </si>
  <si>
    <t>Karen Porto</t>
  </si>
  <si>
    <t>karen.porto@anm.gov.co</t>
  </si>
  <si>
    <t>Porcentaje de avance en el diseño e implementación de lineamientos para que los procesos participativos desarrollados por la Agencia Nacional de Minería- ANM se realicen con enfoque de género y diferencial</t>
  </si>
  <si>
    <t>Sumatoria del porcentaje de avance en el diseño e implementación de lineamientos para que los procesos participativos desarrollados por la Agencia Nacional de Minería- ANM se realicen con enfoque de género y diferencial
Hito 1. Diseño de lineamientos para que los procesos participativos desarrollados por la Agencia Nacional de Minería- ANM se realicen con enfoque de género y diferencial (10%)
Hito 2. Informe anual de la implementación de los lineamientos para que los procesos participativos desarrollados por la Agencia Nacional de Minería- ANM se realicen con enfoque de género y diferencial (90%; 10% anual)</t>
  </si>
  <si>
    <t>2.10 Integrar al mecanismo institucional de recolección PQRS y participación ciudadana, variables que permitan registrar las demandas realizadas por las mujeres y la población LGTBIQ+, así como hacer seguimiento a las respuestas institucionales de dichas demandas.</t>
  </si>
  <si>
    <t>Agencia Nacional de Hidrocarburos</t>
  </si>
  <si>
    <t xml:space="preserve">Vicepresidencia administrativa y financiera: Talento Humano </t>
  </si>
  <si>
    <t>Valentina Parra</t>
  </si>
  <si>
    <t>valentina.parra@anh.gov.co</t>
  </si>
  <si>
    <t xml:space="preserve">Porcentaje de avance en la integración al  mecanismo institucional de recolección PQRS y participación ciudadana, variables que permitan registrar las demandas realizadas por las mujeres y la población LGTBIQ+, así  como hacer seguimiento a las respuestas institucionales de dichas demandas. </t>
  </si>
  <si>
    <t>Sumatoria del porcentaje de avance en la integración al mecanismo institucional de recolección PQRS y participación ciudadana, variables que permitan registrar las demandas realizadas por las mujeres y la población LGTBIQ+, así  como hacer seguimiento a las respuestas institucionales de dichas demandas. 
Hito 1. Informe que dé cuenta de la integración al mecanismo institucional de recolección PQRS y participación ciudadana, variables que permitan registrar las demandas realizadas por las mujeres y la población LGTBIQ+, así  como hacer seguimiento a las respuestas institucionales de dichas demandas (10%). 
Hito 2. Reporte de seguimiento a las respuestas institucionales de las demandas de las mujeres registradas en el mecanismo institucional de participación ciudadana y PQRS (90%; 10% anual)</t>
  </si>
  <si>
    <t xml:space="preserve">$ 11,400,000.00 </t>
  </si>
  <si>
    <t xml:space="preserve"> $ 11,400,000.00 </t>
  </si>
  <si>
    <t>Funcionamiento</t>
  </si>
  <si>
    <t>2.11 Diseñar e implementar un mecanismo institucional que permita registrar las demandas realizadas por las mujeres y la población LGTBIQ+ en los espacios de participación ciudadana generados desde la Unidad de Planeación Minero Energética- UPME, así como hacer seguimiento a las respuestas institucionales de dichas demandas.</t>
  </si>
  <si>
    <t>Secretaría General
Equipo Territorial</t>
  </si>
  <si>
    <t xml:space="preserve"> Indira Portocarrero/Sandra Bernal Olaya</t>
  </si>
  <si>
    <t>indira.portocarrero@upme.gov.co</t>
  </si>
  <si>
    <t xml:space="preserve">Porcentaje de avance en el diseño e implementación de un mecanismo institucional que permita registrar las demandas realizadas por las mujeres y la población LGTBIQ+ en los espacios de participación ciudadana generados desde la Unidad de Planeación Minero Energética-UPME, así como hacer seguimiento a las respuestas institucionales de dichas demandas. </t>
  </si>
  <si>
    <t>Sumatoria del porcentaje de avance en el diseño e implementación de un mecanismo institucional que permita registrar las demandas realizadas por las mujeres y la población LGTBIQ+ en los espacios de participación ciudadana generados desde la Unidad de Planeación Minero Energética- UPME, así como hacer seguimiento a las respuestas institucionales de dichas demandas. 
Hito 1. Diseño del mecanismo institucional que permita registrar las demandas realizadas por las mujeres y la población LGTBIQ+ en los espacios de participación ciudadana generados desde la Unidad de Planeación Minero Energética- UPME, así como hacer seguimiento a las respuestas institucionales de dichas demandas (10%) 
Hito 2. Informes anuales de implementación del mecanismo institucional que permita registrar las demandas realizadas por las mujeres y la población LGTBIQ+ en los espacios de participación ciudadana generados desde la Unidad de Planeación Minero Energética- UPME, así como hacer seguimiento a las respuestas institucionales de dichas demandas (90%; 10% anual)</t>
  </si>
  <si>
    <r>
      <t>2.12</t>
    </r>
    <r>
      <rPr>
        <b/>
        <sz val="9"/>
        <rFont val="Arial"/>
        <family val="2"/>
      </rPr>
      <t xml:space="preserve"> </t>
    </r>
    <r>
      <rPr>
        <sz val="9"/>
        <rFont val="Arial"/>
        <family val="2"/>
      </rPr>
      <t xml:space="preserve">Incorporar en las publicaciones realizadas por la Agencia Nacional de Minería -ANM- sobre los eventos realizados información sobre la participación discriminada por sexo.  </t>
    </r>
  </si>
  <si>
    <t>Grupo de participación ciudadana</t>
  </si>
  <si>
    <t>Karla Malo</t>
  </si>
  <si>
    <t>karla.malo@anm.gov.co</t>
  </si>
  <si>
    <t xml:space="preserve">Porcentaje de publicaciones sobre eventos realizados que incorporan información de los participantes desagregada por sexo. </t>
  </si>
  <si>
    <t xml:space="preserve">Sumatoria del porcentaje de publicaciones sobre eventos realizados que incorporan información de los participantes desagregada por sexo. </t>
  </si>
  <si>
    <r>
      <t>2.13</t>
    </r>
    <r>
      <rPr>
        <b/>
        <sz val="9"/>
        <rFont val="Arial"/>
        <family val="2"/>
      </rPr>
      <t xml:space="preserve"> </t>
    </r>
    <r>
      <rPr>
        <sz val="9"/>
        <rFont val="Arial"/>
        <family val="2"/>
      </rPr>
      <t xml:space="preserve">Actualizar los formatos de recolección de información de participantes para incluir variable sexo. </t>
    </r>
  </si>
  <si>
    <t>Grupo de Talento Humano</t>
  </si>
  <si>
    <t>Aura Pérez</t>
  </si>
  <si>
    <t>aura.perez@anm.gov.co</t>
  </si>
  <si>
    <t xml:space="preserve">Porcentaje de formatos actualizados de recolección de información de participantes para incluir variable sexo. </t>
  </si>
  <si>
    <t xml:space="preserve">Sumatoria de porcentaje de formatos actualizados de recolección de información de participantes para incluir variable sexo. </t>
  </si>
  <si>
    <t xml:space="preserve">2.14 Actualizar los sistemas de información (Programa territorio vivo) SIMEC (Sistema integral minero energético colombiano) de la Unidad de Planeación Minero Energética- UPME incorporando variables y análisis atendiendo los enfoques diferenciales e interseccionales.  </t>
  </si>
  <si>
    <t>Subdirección de Gestión de la Información
Equipo Territorial</t>
  </si>
  <si>
    <t xml:space="preserve"> Indira Portocarrero</t>
  </si>
  <si>
    <t xml:space="preserve">Número de informes que den cuenta de la actualización de los sistemas de información de la Unidad de Planeación Minero Energética- UPME incorporando variables y análisis atendiendo los enfoques diferenciales e interseccionales. </t>
  </si>
  <si>
    <t xml:space="preserve">Sumatoria del número de informes que den cuenta de la actualización de los sistemas de información de la Unidad de Planeación Minero Energética- UPME incorporando variables y análisis atendiendo los enfoques diferenciales e interseccionales. </t>
  </si>
  <si>
    <t xml:space="preserve">2.15 Realizar una caracterización anual de los usuarios del Servicio Geológico Colombiano, que incluya la desagregación por sexo de los peticionarios en los informes de percepción PQRSD. </t>
  </si>
  <si>
    <t>Servicio Geológico Colombiano</t>
  </si>
  <si>
    <t>Grupo de Relacionamiento con la ciudadanía - Secretaría General</t>
  </si>
  <si>
    <t>Nubia Núñez</t>
  </si>
  <si>
    <t>nnunez@sgc.gov.co</t>
  </si>
  <si>
    <t>Número de caracterizaciones anuales de los usuarios del Servicio Geológico Colombiano, que incluya la desagregación por sexo de los peticionarios en los informes de percepción PQRSD.</t>
  </si>
  <si>
    <t xml:space="preserve">Sumatoria del número de caracterizaciones anuales de los usuarios del Servicio Geológico Colombiano, que incluya la desagregación por sexo de los peticionarios en los informes de percepción PQRSD. </t>
  </si>
  <si>
    <t xml:space="preserve">2.16 Gestionar alianzas con organizaciones como WIN Colombia y otras que promuevan la equidad de género para facilitar la participación de mujeres y población LGBTIQ+ en mentorías, redes de liderazgo y transferencia de conocimiento nuclear dentro del Sector Minero Energético </t>
  </si>
  <si>
    <t xml:space="preserve">Número de informes anuales que den cuenta de las gestiones realizadas para lograr la alianza con organizaciones como WIN Colombia y otras que promuevan la equidad de género para facilitar la participación de mujeres y población LGBTIQ+ en mentorías, redes de liderazgo y transferencia de conocimiento nuclear dentro del Sector Minero Energético </t>
  </si>
  <si>
    <t xml:space="preserve">Sumatoria del número de informes anuales que den cuenta de las gestiones realizadas para lograr la alianza con organizaciones como WIN Colombia y otras que promuevan la equidad de género para facilitar la participación de mujeres y población LGBTIQ+ en mentorías, redes de liderazgo y transferencia de conocimiento nuclear dentro del Sector Minero Energético </t>
  </si>
  <si>
    <t>OE3. Fortalecer las capacidades del Ministerio de Minas y Energía, y sus entidades, para la armonización de la normativa nacional e internacional con las prácticas del sector minero energético</t>
  </si>
  <si>
    <t>3.1 Diseñar e implementar una estrategia para la incorporación del enfoque de género en el programa de comunidades energéticas</t>
  </si>
  <si>
    <t>Dirección de energía eléctrica</t>
  </si>
  <si>
    <t>Diego Fernando Román Dueñas</t>
  </si>
  <si>
    <t>dfroman@minenergia.gov.co</t>
  </si>
  <si>
    <t>Porcentaje de avance en el diseño e implementación de una  estrategia para la incorporación del enfoque de género en el programa de comunidades energéticas</t>
  </si>
  <si>
    <t>Sumatoria del porcentaje de avance en el diseño e implementación de una  estrategia para la incorporación del enfoque de género en el programa de comunidades energéticas
Hito 1. Diseño de la estrategia de incorporación del enfoque de género en el programa de comunidades energéticas (10%). 
Hito 2. Informes anuales de implementación de la estrategia para la incorporación del enfoque de género en el programa de comunidades energéticas (90%; 10% anual)</t>
  </si>
  <si>
    <t>3.2 Diseñar e implementar una estrategia para la incorporación del enfoque de género en el programa Colombia Solar</t>
  </si>
  <si>
    <t>Diciembre de 2031</t>
  </si>
  <si>
    <t>Porcentaje de avance en el diseño e implementación de una estrategia para la incorporación del enfoque de género en el programa Colombia Solar</t>
  </si>
  <si>
    <t>Sumatoria del Porcentaje de avance en el diseño e implementación de una estrategia para la incorporación del enfoque de género en el programa Colombia Solar
Hito 1. Diseño de la estrategia para la incorporación del enfoque de género en el programa Colombia Solar (15%)
Hito 2. Informes anuales de implementación de la estrategia para la incorporación del enfoque de género en el programa Colombia Solar (85%; 17% anual)</t>
  </si>
  <si>
    <t xml:space="preserve">3.3 Diseñar e implementar una estrategia para la incorporación del enfoque de género de manera transversal en el Plan Nacional de Sustitución de Leña y todos los programas que se desarrollen en el marco de este plan. </t>
  </si>
  <si>
    <t>Subdirección de Hidrocarburos</t>
  </si>
  <si>
    <t>Porcentaje de avance en el diseño e implementación de una estrategia para la incorporación del enfoque de género de manera transversal en el Plan Nacional de Sustitución de Leña y todos los programas que se desarrollen en el marco de este plan.</t>
  </si>
  <si>
    <t>Sumatoria del porcentaje de avance en el diseño e implementación de una estrategia para la incorporación del enfoque de género de manera transversal en el Plan Nacional de Sustitución de Leña y todos los programas que se desarrollen en el marco de este plan.
Hito 1. Diseño de la estrategia para la incorporación del enfoque de género de manera transversal en el Plan Nacional de Sustitución de Leña y todos los programas que se desarrollen en el marco de este plan (10%)
Hito 2. Informes anuales de implementación de la estrategia para la incorporación del enfoque de género de manera transversal en el Plan Nacional de Sustitución de Leña y todos los programas que se desarrollen en el marco de este plan (90%; 10% anual)</t>
  </si>
  <si>
    <t>3.4 Elaborar y socializar un informe dónde se identifiquen y sistematicen anualmente las buenas prácticas y lecciones aprendidas sobre la incorporación del enfoque de género por parte de los cooperantes internacionales con los cuales el Ministerio de Minas y Energía ha establecido alianzas</t>
  </si>
  <si>
    <t>Oficina de Planeación y gestión internacional/ Grupo de cooperación Internacional</t>
  </si>
  <si>
    <t>Gabriela Guerrero Riaño</t>
  </si>
  <si>
    <t>agguerrero@minenergia.gov.co</t>
  </si>
  <si>
    <t>Número de informes anuales socializados dónde se identifiquen y sistematicen anualmente las buenas prácticas y lecciones aprendidas sobre la incorporación del enfoque de género por parte de los cooperantes internacionales con los cuales el Ministerio de Minas y Energía ha establecido alianzas</t>
  </si>
  <si>
    <t>Sumatoria del número de informes anuales socializados dónde se identifiquen y sistematicen anualmente las buenas prácticas y lecciones aprendidas sobre la incorporación del enfoque de género por parte de los cooperantes internacionales con los cuales el Ministerio de Minas y Energía ha establecido alianzas</t>
  </si>
  <si>
    <t xml:space="preserve">3.5 Incorporar el enfoque de género en las iniciativas y proyectos de cooperación internacional implementados por el Ministerio de Minas y Energía con aliados internacionales, a partir de los lineamientos definidos en la Política de Género del Sector Minero Energético </t>
  </si>
  <si>
    <t xml:space="preserve">Número de informes anuales que den cuenta de la incorporación del enfoque de género en las iniciativas y proyectos de cooperación internacional implementados por el Ministerio de Minas y Energía con aliados internacionales, a partir de los lineamientos definidos en la Política de Género del Sector Minero Energético </t>
  </si>
  <si>
    <t xml:space="preserve">Sumatoria del número de informes anuales que den cuenta de la incorporación del enfoque de género en las iniciativas y proyectos de cooperación internacional implementados por el Ministerio de Minas y Energía con aliados internacionales, a partir de los lineamientos definidos en la Política de Género del Sector Minero Energético </t>
  </si>
  <si>
    <t>3.6 Formular, promover y realizar seguimiento a lineamientos técnicos sectoriales para la incorporación obligatoria del enfoque de género en los instrumentos de planeación, planes, programas y proyectos del sector minero-energético, asegurando su alineación con el marco nacional de derechos de las mujeres y personas LGBTIQ+. Estos lineamientos deberán incluir directrices para la definición de metas, indicadores, responsables, asignación presupuestal específica, la implementación del trazador presupuestal de género conforme a la normativa vigente y el reporte público anual de su ejecución.</t>
  </si>
  <si>
    <r>
      <rPr>
        <sz val="9"/>
        <color rgb="FF000000"/>
        <rFont val="Arial"/>
      </rPr>
      <t xml:space="preserve">Ministerio de Minas y Energía y entidades adscritas </t>
    </r>
    <r>
      <rPr>
        <sz val="9"/>
        <color rgb="FFFF0000"/>
        <rFont val="Arial"/>
      </rPr>
      <t>al Ministerio de Minas y Energía</t>
    </r>
  </si>
  <si>
    <t>Oficina de Planeación</t>
  </si>
  <si>
    <t>Miguel Ángel Cardozo Tovar</t>
  </si>
  <si>
    <t>macardozo@minenergia.gov.co</t>
  </si>
  <si>
    <t>Porcentaje de avance en el proceso de formulación, promoción y seguimiento a lineamientos técnicos sectoriales para la incorporación obligatoria del enfoque de género en los instrumentos de planeación, planes, programas y proyectos del sector minero-energético, asegurando su alineación con el marco nacional de derechos de las mujeres y personas LGBTIQ+. Estos lineamientos deberán incluir directrices para la definición de metas, indicadores, responsables, asignación presupuestal específica, la implementación del trazador presupuestal de género conforme a la normativa vigente y el reporte público anual de su ejecución.</t>
  </si>
  <si>
    <t>Sumatoria del porcentaje de avance en el proceso de formulación, promoción y seguimiento a lineamientos técnicos sectoriales para la incorporación obligatoria del enfoque de género en los instrumentos de planeación, planes, programas y proyectos del sector minero-energético, asegurando su alineación con el marco nacional de derechos de las mujeres y personas LGBTIQ+. Estos lineamientos deberán incluir directrices para la definición de metas, indicadores, responsables, asignación presupuestal específica, la implementación del trazador presupuestal de género conforme a la normativa vigente y el reporte público anual de su ejecución.
Hito 1. Formular lineamientos técnicos sectoriales para la incorporación obligatoria del enfoque de género en los instrumentos de planeación, planes, programas y proyectos del sector minero-energético, asegurando su alineación con el marco nacional de derechos de las mujeres y personas LGBTIQ+. Estos lineamientos deberán incluir directrices para la definición de metas, indicadores, responsables, asignación presupuestal específica, la implementación del trazador presupuestal de género conforme a la normativa vigente y el reporte público anual de su ejecución.(10%)
Hito 2. Informes semestrales a la implementación de los lineamientos técnicos sectoriales para la incorporación obligatoria del enfoque de género en los instrumentos de planeación, planes, programas y proyectos del sector minero-energético, asegurando su alineación con el marco nacional de derechos de las mujeres y personas LGBTIQ+. Estos lineamientos deberán incluir directrices para la definición de metas, indicadores, responsables, asignación presupuestal específica, la implementación del trazador presupuestal de género conforme a la normativa vigente y el reporte público anual de su ejecución.  (90%; 10% anual)</t>
  </si>
  <si>
    <r>
      <t>3.7</t>
    </r>
    <r>
      <rPr>
        <b/>
        <sz val="9"/>
        <rFont val="Arial"/>
        <family val="2"/>
      </rPr>
      <t xml:space="preserve"> </t>
    </r>
    <r>
      <rPr>
        <sz val="9"/>
        <rFont val="Arial"/>
        <family val="2"/>
      </rPr>
      <t>Diseñar e implementar una hoja de ruta para la identificación, prevención y atención de impactos diferenciados por género en las operaciones del subsector de hidrocarburos.</t>
    </r>
  </si>
  <si>
    <t>Julián Flórez Quiroga</t>
  </si>
  <si>
    <t>Porcentaje de avance en el diseño e implementación de hoja de ruta para la identificación, prevención y atención de impactos diferenciados por género en las operaciones del subsector de hidrocarburos.</t>
  </si>
  <si>
    <t>Sumatoria del porcentaje de avance en el diseño e implementación de hoja de ruta para la identificación, prevención y atención de impactos diferenciados por género en las operaciones del subsector de hidrocarburos.
Hito 1. Diseño de hoja de ruta para la identificación, prevención y atención de impactos diferenciados por género en las operaciones del subsector de hidrocarburos (10%)
Hito 2. Implementación de hoja de ruta para la identificación, prevención y atención de impactos diferenciados por género en las operaciones del subsector de hidrocarburos (90%; 10% anual)</t>
  </si>
  <si>
    <t xml:space="preserve">3.8 Incorporar e implementar el enfoque de género en los parámetros y criterios para la elaboración, presentación, evaluación, aprobación y seguimiento de los planes de gestión social </t>
  </si>
  <si>
    <t>Grupo socioambiental y con componente social de la entidad</t>
  </si>
  <si>
    <t>Sobeyda Acosta</t>
  </si>
  <si>
    <t>sobeyda.acosta@anm.gov.co</t>
  </si>
  <si>
    <t>Número de informes anuales que den cuenta de la incorporación e implementación del enfoque de género en los parámetros y criterios para la elaboración, presentación, evaluación, aprobación y seguimiento de los planes de gestión social</t>
  </si>
  <si>
    <t>Sumatoria del número de informes anuales que den cuenta de la incorporación e implementación del enfoque de género en los parámetros y criterios para la elaboración, presentación, evaluación, aprobación y seguimiento de los planes de gestión social</t>
  </si>
  <si>
    <r>
      <rPr>
        <sz val="9"/>
        <rFont val="Arial"/>
        <family val="2"/>
      </rPr>
      <t>3.9</t>
    </r>
    <r>
      <rPr>
        <b/>
        <sz val="9"/>
        <rFont val="Arial"/>
        <family val="2"/>
      </rPr>
      <t xml:space="preserve"> </t>
    </r>
    <r>
      <rPr>
        <sz val="9"/>
        <rFont val="Arial"/>
        <family val="2"/>
      </rPr>
      <t>Diseñar e implementar una estrategia para la incorporación del enfoque de género en el programa de asistencia técnica VETA y en el Grupo de Asociatividad</t>
    </r>
  </si>
  <si>
    <t>Grupo de Fomento</t>
  </si>
  <si>
    <t>Porcentaje de avance en el diseño e implementación de una estrategia para la incorporación del enfoque de género en el programa de asistencia técnica VETA y en el Grupo de Asociatividad</t>
  </si>
  <si>
    <t>Sumatoria del porcentaje de avance en el diseño e implementación de una estrategia para la incorporación del enfoque de género en el programa de asistencia técnica VETA y en el Grupo de Asociatividad
Hito 1. Diseño de estrategia para la incorporación del enfoque de género en el programa de asistencia técnica VETA y en el Grupo de Asociatividad (10%)
Hito 2. Informes anuales de implementación de estrategia para la incorporación del enfoque de género en el programa de asistencia técnica VETA  y Grupo de Asociatividad (90%; 10% anual)</t>
  </si>
  <si>
    <t>Oficina de Asuntos Sociales y Ambientales/ Equipo de género</t>
  </si>
  <si>
    <r>
      <t>3.11</t>
    </r>
    <r>
      <rPr>
        <b/>
        <sz val="9"/>
        <rFont val="Arial"/>
        <family val="2"/>
      </rPr>
      <t xml:space="preserve"> </t>
    </r>
    <r>
      <rPr>
        <sz val="9"/>
        <rFont val="Arial"/>
        <family val="2"/>
      </rPr>
      <t xml:space="preserve">Diseñar e implementar una estrategia para integrar en los nuevos proyectos de inversión el enfoque de género, así también, integrar mecanismos que permitan la identificación, prevención y atención de impactos diferenciados por género en las operaciones del sector, y la redistribución equitativa de beneficios. </t>
    </r>
  </si>
  <si>
    <t xml:space="preserve">Gerencia de planeación </t>
  </si>
  <si>
    <t>Giovanny Pinzón</t>
  </si>
  <si>
    <t>jose.pinzonb@anh.gov.co</t>
  </si>
  <si>
    <t xml:space="preserve">Porcentaje de avance en el diseño e implementación de estrategia para integrar en los nuevos proyectos de inversión el enfoque de género, así también, integrar mecanismos que permitan la identificación, prevención y atención de impactos diferenciados por género en las operaciones del sector, y la redistribución equitativa de beneficios. </t>
  </si>
  <si>
    <t xml:space="preserve">Sumatoria del porcentaje de avance en el diseño e implementación de estrategia para integrar en los nuevos proyectos de inversión el enfoque de género, así también, integrar mecanismos que permitan la identificación, prevención y atención de impactos diferenciados por género en las operaciones del sector, y la redistribución equitativa de beneficios. 
Hito 1. Diseño de la estrategia para integrar en los nuevos proyectos de inversión el enfoque de género, así también, integrar mecanismos que permitan la identificación, prevención y atención de impactos diferenciados por género en las operaciones del sector, y la redistribución equitativa de beneficios (10%). 
Hito 2. Informes anuales que den cuenta de la implementación de la estrategia para integrar en los nuevos proyectos de inversión el enfoque de género, así también, integrar mecanismos que permitan la identificación, prevención y atención de impactos diferenciados por género en las operaciones del sector, y la redistribución equitativa de beneficios (90%; 10% anual). </t>
  </si>
  <si>
    <t>3.12 Incorporar y hacer seguimiento a la implementación de mecanismos de transversalización del enfoque de género en la formulación, ejecución y evaluación de planes, programas, proyectos de la entidad, incluyendo un sistema de monitoreo, seguimiento y evaluación a la transversalización del enfoque de género</t>
  </si>
  <si>
    <t xml:space="preserve">Subdirección de Gestión de la Información
</t>
  </si>
  <si>
    <t>Porcentaje de avance en la incorporación y seguimiento a los mecanismos de transversalización del enfoque de género en la formulación, ejecución y evaluación de planes, programas, proyectos de la entidad, incluyendo un sistema de monitoreo, seguimiento y evaluación a la transversalización del enfoque de género</t>
  </si>
  <si>
    <t>Sumatoria del porcentaje de avance en la incorporación y seguimiento a los mecanismos de transversalización del enfoque de género en la formulación, ejecución y evaluación de planes, programas, proyectos de la entidad, incluyendo un sistema de monitoreo, seguimiento y evaluación a la transversalización del enfoque de género
Hito 1. Informe que dé cuenta de la incorporación de mecanismos de transversalización del enfoque de género en la formulación, ejecución y evaluación de planes, programas, proyectos de la entidad, incluyendo un sistema de monitoreo, seguimiento y evaluación a la transversalización del enfoque de género (10%)
Hito 2. Informe anual de la implementación de mecanismos de transversalización del enfoque de género en la formulación, ejecución y evaluación de planes, programas, proyectos de la entidad, incluyendo un sistema de monitoreo, seguimiento y evaluación a la transversalización del enfoque de género (90%; 10% anual)</t>
  </si>
  <si>
    <t xml:space="preserve">3.13 Diseñar e implementar una estrategia para incorporar el enfoque de género en los procesos de planificación de los proyectos de generación de energía para las zonas no conectadas. </t>
  </si>
  <si>
    <t xml:space="preserve">Subdirección de Planificación </t>
  </si>
  <si>
    <t>Luz Marina Espinosa García</t>
  </si>
  <si>
    <t>luzespinosa@ipse.gov.co</t>
  </si>
  <si>
    <t xml:space="preserve">Porcentaje de avance en el diseño e implementación de una estrategia para incorporar el enfoque de género en los procesos de planificación de los proyectos de generación de energía para las zonas no conectadas. </t>
  </si>
  <si>
    <t>Sumatoria del porcentaje de avance en el diseño e implementación de una estrategia para incorporar el enfoque de género en los procesos de planificación de los proyectos de generación de energía para las zonas no conectadas. 
Hito 1. Diseño de la estrategia para incorporar el enfoque de género en los procesos de planificación de los proyectos de generación de energía para las zonas no conectadas (10%) 
Hito 2. Informe anual de implementación de la  estrategia para incorporar el enfoque de género en los procesos de planificación de los proyectos de generación de energía para las zonas no conectadas (90%; 10% anual)</t>
  </si>
  <si>
    <t xml:space="preserve">3.14 Incorporar cláusulas de no discriminación y promoción del enfoque de género en los nuevos contratos para la ejecución de los proyectos de generación de energía para las zonas no conectadas. </t>
  </si>
  <si>
    <t>Grupo de gestión contractual</t>
  </si>
  <si>
    <t>Javier Alejandro López</t>
  </si>
  <si>
    <t>javierlopez@ipse.gov.co</t>
  </si>
  <si>
    <t xml:space="preserve">Porcentaje de contratos nuevos suscritos para la ejecución de los proyectos de generación de energía para las zonas no conectadas, que incluyen cláusulas de no discriminación y promoción del enfoque de género  </t>
  </si>
  <si>
    <t xml:space="preserve">Sumatoria del porcentaje de contratos nuevos suscritos para la ejecución de los proyectos de generación de energía para las zonas no conectadas, que incluyen cláusulas de no discriminación y promoción del enfoque de género  </t>
  </si>
  <si>
    <r>
      <t>3.15</t>
    </r>
    <r>
      <rPr>
        <b/>
        <sz val="9"/>
        <rFont val="Arial"/>
        <family val="2"/>
      </rPr>
      <t xml:space="preserve"> </t>
    </r>
    <r>
      <rPr>
        <sz val="9"/>
        <rFont val="Arial"/>
        <family val="2"/>
      </rPr>
      <t xml:space="preserve">Diseñar e implementar un mecanismo de seguimiento a la transversalización del enfoque de género en los proyectos de inversión y su implementación en los territorios, que incluya indicadores de cumplimiento y seguimiento presupuestal. </t>
    </r>
  </si>
  <si>
    <t xml:space="preserve">Porcentaje de avance en el diseño e implementación de un mecanismo de seguimiento a la transversalización del enfoque de género en los proyectos de inversión y su implementación en los territorios, que incluya indicadores de cumplimiento y seguimiento presupuestal. </t>
  </si>
  <si>
    <t>Sumatoria del porcentaje de avance en el diseño e implementación de un mecanismo de seguimiento a la transversalización del enfoque de género en los proyectos de inversión y su implementación en los territorios, que incluya indicadores de cumplimiento y seguimiento presupuestal. 
Hito 1. Diseño de mecanismo de seguimiento a la transversalización del enfoque de género en los proyectos de inversión y su implementación en los territorios, que incluya indicadores de cumplimiento y seguimiento presupuestal (10%)
Hito 2. Reportes anuales de los indicadores generados por el mecanismo de seguimiento a la transversalización del enfoque de género en los proyectos de inversión y su implementación en los territorios (90%; 10% anual)</t>
  </si>
  <si>
    <t>3.16 Realizar la actualización, socialización e implementación de la política de equidad de género de la Comisión de Regulación de Energía y Gas -CREG.</t>
  </si>
  <si>
    <t>Comisión de Regulación de Energía y Gas (CREG)</t>
  </si>
  <si>
    <t xml:space="preserve">Subdirección Administrativa y Financiera </t>
  </si>
  <si>
    <t xml:space="preserve">Elizabeth Villanueva </t>
  </si>
  <si>
    <t>elizabeth.villanueva@creg.gov.co</t>
  </si>
  <si>
    <t>Porcentaje de avance en la actualización, socialización e implementación de la política de equidad de género de la Comisión de Regulación de Energía y Gas - CREG.</t>
  </si>
  <si>
    <t>Sumatoria del porcentaje de avance en la actualización, socialización e implementación de la política de equidad de género de la Comisión de Regulación de Energía y Gas - CREG.
Hito 1. Documento de actualización de la política de equidad de género de la Comisión de Regulación de Energía y Gas - CREG (10%)
Hito 2. Socialización anual de la política de equidad de género (45%; 5% anual)
Hito 3. Informe anual de implementación de la política de equidad de género (45%; 5% anual)</t>
  </si>
  <si>
    <t xml:space="preserve">3.17 Implementar el trazador presupuestal de equidad de la mujer al interior del Servicio Geológico Colombiano, y realizar reportes anuales </t>
  </si>
  <si>
    <t>Grupo de Trabajo Planeación</t>
  </si>
  <si>
    <t>Mónica Márquez</t>
  </si>
  <si>
    <t>mmarquez@sgc.gov.co</t>
  </si>
  <si>
    <t>Diciembre de 2029</t>
  </si>
  <si>
    <t xml:space="preserve">Número de reportes presupuestales del trazador presupuestal de equidad de la mujer al interior del Servicio Geológico Colombiano, y realizar reportes anuales </t>
  </si>
  <si>
    <t xml:space="preserve">Sumatoria del número de reportes presupuestales del trazador presupuestal de equidad de la mujer al interior del Servicio Geológico Colombiano, y realizar reportes anuales </t>
  </si>
  <si>
    <t xml:space="preserve">3.18 Formular e implementar una política institucional para la equidad de género asegurando su alineación con la política sectorial de equidad de género, y los marcos nacionales e internacionales </t>
  </si>
  <si>
    <t>Grupo de Talento Humano/
Grupo de Trabajo Planeación</t>
  </si>
  <si>
    <t>Luisa Fernanda Lozano/
Mónica Márquez</t>
  </si>
  <si>
    <t>lflozano@sgc.gov.co/
mmarquez@sgc.gov.co</t>
  </si>
  <si>
    <t xml:space="preserve">Porcentaje de avance en la formulación e implementación de la  política institucional para la equidad de género asegurando su alineación con la política sectorial de equidad de género, y los marcos nacionales e internacionales </t>
  </si>
  <si>
    <t>Sumatoria en el porcentaje de avance en la formulación e implementación de la  política institucional para la equidad de género asegurando su alineación con la política sectorial de equidad de género, y los marcos nacionales e internacionales 
Hito 1. Diseño de la política institucional para la equidad de género asegurando su alineación con la política sectorial de equidad de género, y los marcos nacionales e internacionales (10%)
Hito 2. Informes anuales de implementación política institucional para la equidad de género asegurando su alineación con la política sectorial de equidad de género, y los marcos nacionales e internacionales (90%; 10% anual)</t>
  </si>
  <si>
    <t>Sistema General de Regalias</t>
  </si>
  <si>
    <t>3.19 Actualizar e implementar el protocolo institucional de prevención, atención y protección frente a todas las formas de acoso laboral, Violencias Basadas en Género y actos de discriminación</t>
  </si>
  <si>
    <t>Elkin Pérez Zambrano</t>
  </si>
  <si>
    <t>Porcentaje de avance en la actualización e implementación del  protocolo institucional de prevención, atención y protección frente a todas las formas de acoso laboral, Violencias Basadas en Género y actos de discriminación</t>
  </si>
  <si>
    <t>Sumatoria del porcentaje de avance en la actualización e implementación del  protocolo institucional de prevención, atención y protección frente a todas las formas de acoso laboral, Violencias Basadas en Género y actos de discriminación
Hito 1. Diseño del protocolo institucional de prevención, atención y protección frente a todas las formas de acoso laboral, Violencias Basadas en Género y actos de discriminación (10%)
Hito 2. Informes anuales que dan cuenta de la implementación del protocolo institucional de prevención, atención y protección frente a todas las formas de acoso laboral,Violencias Basadas en Género y actos de discriminación (90%; 10% anual)</t>
  </si>
  <si>
    <t>3.20 Actualizar, socializar e implementar una ruta de atención para casos de acoso y Violencias Basadas en Género</t>
  </si>
  <si>
    <t>Porcentaje de avance en la actualización, socialización e implementación de la ruta de atención para casos de acoso y Violencias Basadas en Género</t>
  </si>
  <si>
    <t>Sumatoria en el porcentaje de avance en la actualización, socialización e implementación de la ruta de atención para casos de acoso y Violencias Basadas en Género
Hito 1. Documento actualizado de la ruta de atención para casos de acoso y Violencias Basadas en Género (10%)
Hito 2. Informes que den cuenta de la socialización e implementación de ruta de atención para casos de acoso y Violencias Basadas en Género (90%; 10% anual)</t>
  </si>
  <si>
    <t>3.21 Diseñar e implementar un módulo virtual (moodle) de formación en prevención de acoso, Violencias Basadas en Género y discriminación</t>
  </si>
  <si>
    <t>Porcentaje de avance en el diseño e implementación de un módulo virtual (moodle) de formación en prevención de acoso, Violencias Basadas en Género y discriminación</t>
  </si>
  <si>
    <t>Sumatoria del porcentaje de avance en el diseño e implementación de un módulo virtual (moodle) de formación en prevención de acoso, Violencias Basadas en Género y discriminación
Hito 1. Diseño módulo virtual (moodle) de formación en prevención de acoso, Violencias Basadas en Género y discriminación (10%)
Hito 2. Informes anuales que den cuenta de los resultados de la implementación del módulo virtual (moodle) de formación en prevención de acoso, Violencias Basadas en Género y discriminación  (90%; 10% anual)</t>
  </si>
  <si>
    <t>3.22 Incorporar en adelante y dónde proceda, en los futuros proyectos normativos del sector nuclear en Colombia, en donde sea procedente, principios de igualdad, no discriminación, accesibilidad y participación equitativa de mujeres y población LGBTIQ+.</t>
  </si>
  <si>
    <t>Coordinador Grupo de asuntos Nucleares: Juan Pablo Parra Lozano</t>
  </si>
  <si>
    <t>Número de informes anuales que den cuenta de los proyectos normativos del sector nuclear en Colombia en dónde se han incorporado principios de igualdad, no discriminación, accesibilidad y participación equitativa de mujeres y población LGBTIQ+.</t>
  </si>
  <si>
    <t>Sumatoria del número de informes anuales que dé cuenta de los proyectos normativos del sector nuclear en Colombia en dónde se han incorporado principios de igualdad, no discriminación, accesibilidad y participación equitativa de mujeres y población LGBTIQ+.</t>
  </si>
  <si>
    <t>3.23 Incorporar un criterio para evaluar la inclusión del enfoque de género en los proyectos de cooperación técnica nacional con el OIEA, dentro del Anexo N°1 del procedimiento M-AN-P-02.</t>
  </si>
  <si>
    <t xml:space="preserve">Número de anexos N°1 del procedimiento M-AN-P-02 que evidencia la incorporación del criterio para evaluar la inclusión del enfoque de género en los proyectos de cooperación técnica nacional con el OIEA </t>
  </si>
  <si>
    <t xml:space="preserve">Sumatoria del número de Anexo N°1 del procedimiento M-AN-P-02 que evidencia la incorporación del criterio para evaluar la inclusión del enfoque de género en los proyectos de cooperación técnica nacional con el OIEA </t>
  </si>
  <si>
    <t>3.24 En el momento que se adelanten convocatorias abiertas con la CNSC, implementar una campaña de comunicación  dirigida a la comunidad en general para promover la igualdad de oportunidades y la participación de las mujeres y población LGTBIQ+ en las convocatorias para ascensos y concursos abiertos de méritos en el Servicio Geológico Colombiano.</t>
  </si>
  <si>
    <t>Grupo de Talento Humano - Secretaría General</t>
  </si>
  <si>
    <t>Luisa Fernanda Lozano</t>
  </si>
  <si>
    <t>lflozano@sgc.gov.co</t>
  </si>
  <si>
    <t>Número de campañas de comunicación dirigidas a la comunidad en general para promover la igualdad de oportunidades y la participación de las mujeres y población LGTBIQ+ en las convocatorias para ascensos y concursos abiertos de méritos en el Servicio Geológico Colombiano</t>
  </si>
  <si>
    <t>Sumatoria del número de campañas de comunicación dirigidas a la comunidad en general para promover la igualdad de oportunidades y la participación de las mujeres y población LGTBIQ+ en las convocatorias para ascensos y concursos abiertos de méritos en el Servicio Geológico Colombiano (2027,2029,2031, 2033, 2035)</t>
  </si>
  <si>
    <t>$5.300.000</t>
  </si>
  <si>
    <t>$5.459.000</t>
  </si>
  <si>
    <t>$5.777.000</t>
  </si>
  <si>
    <t xml:space="preserve">3.25 Realizar anualmente una jornada de sensibilización dirigida a los colaboradores del Servicio Geológico Colombiano, sobre los derechos de las mujeres, el ejercicio libre de los derechos sexuales y reproductivos, y el uso de la sala de lactancia, en el marco del Plan Institucional de Capacitación, Plan Institucional de Bienestar y Plan Anual de Seguridad y Salud en el trabajo. </t>
  </si>
  <si>
    <t xml:space="preserve">Número de jornadas anuales de sensibilización dirigida a los colaboradores del Servicio Geológico Colombiano, sobre los derechos de las mujeres, el ejercicio libre de los derechos sexuales y reproductivos, y el uso de la sala de lactancia, en el marco del Plan Institucional de Capacitación, Plan Institucional de Bienestar y Plan Anual de Seguridad y Salud en el trabajo. </t>
  </si>
  <si>
    <t xml:space="preserve">Sumatoria del número de jornadas anuales de sensibilización dirigida a los colaboradores del Servicio Geológico Colombiano, sobre los derechos de las mujeres, el ejercicio libre de los derechos sexuales y reproductivos, y el uso de la sala de lactancia, en el marco del Plan Institucional de Capacitación, Plan Institucional de Bienestar y Plan Anual de Seguridad y Salud en el trabajo. </t>
  </si>
  <si>
    <t>3.26 Realizar anualmente una jornada de sensibilización sobre los contenidos y alcances del Convenio 156 de la OIT sobre trabajadores y trabajadoras con responsabilidades familiares</t>
  </si>
  <si>
    <t>Número de jornadas de sensibilización sobre los contenidos y alcances del Convenio 156 de la OIT sobre trabajadores y trabajadoras con responsabilidades familiares</t>
  </si>
  <si>
    <t>Sumatoria del número de jornadas de sensibilización sobre los contenidos y alcances del Convenio 156 de la OIT sobre trabajadores y trabajadoras con responsabilidades familiares</t>
  </si>
  <si>
    <t xml:space="preserve">3.27 Implementar una campaña anual para promover la participación de los hombres en las labores de cuidado de niños y niñas, en el marco de los planes de bienestar social de la entidad  </t>
  </si>
  <si>
    <t xml:space="preserve">Número de campañas anuales para promover la participación de los hombres en las labores de cuidado de niños y niñas, en el marco de los planes de bienestar social de la entidad  </t>
  </si>
  <si>
    <t xml:space="preserve">Sumatoria del número de campañas anuales para promover la participación de los hombres en las labores de cuidado de niños y niñas, en el marco de los planes de bienestar social de la entidad  </t>
  </si>
  <si>
    <t>3.28 Implementar una escuela anual de liderazgo para las mujeres, con el fin de promover su empoderamiento</t>
  </si>
  <si>
    <t>Número de escuelas anuales de liderazgo para las mujeres, con el fin de promover su empoderamiento</t>
  </si>
  <si>
    <t>Sumatoria de número de escuelas anuales de liderazgo para las mujeres, con el fin de promover su empoderamiento</t>
  </si>
  <si>
    <t xml:space="preserve">3.29 Realizar una caracterización anual del personal de planta con enfoque de género y diferencial que permita el diseño e implementación de estrategias para promover la equidad de género al interior de la entidad. </t>
  </si>
  <si>
    <t xml:space="preserve">Número de caracterizaciones anual del personal de planta con enfoque de género y diferencial que permita el diseño e implementación de estrategias para promover la equidad de género al interior de la entidad. </t>
  </si>
  <si>
    <t xml:space="preserve">Sumatoria del número caracterizaciones anual del personal de planta con enfoque de género y diferencial que permita el diseño e implementación de estrategias para promover la equidad de género al interior de la entidad. </t>
  </si>
  <si>
    <t xml:space="preserve">3.30 Implementación de criterios equidad de género en sus procesos de selección contractuales, mediante la asignación de puntajes adicionales para empresas de mujeres conforme al Decreto 1860 de 2021. </t>
  </si>
  <si>
    <t>Grupo contratos y convenios - Secretaria General</t>
  </si>
  <si>
    <t>José Higuera</t>
  </si>
  <si>
    <t xml:space="preserve">jhiguera@sgc.gov.co </t>
  </si>
  <si>
    <t xml:space="preserve">Número de reportes anuales de la implementación de criterios equidad de género en sus procesos de selección contractuales, mediante la asignación de puntajes adicionales para empresas de mujeres conforme al Decreto 1860 de 2021. </t>
  </si>
  <si>
    <t xml:space="preserve">Sumatoria del número de reportes anuales de la implementación de criterios equidad de género en sus procesos de selección contractuales, mediante la asignación de puntajes adicionales para empresas de mujeres conforme al Decreto 1860 de 2021. </t>
  </si>
  <si>
    <t>3.31 Otorgar al menos el 50% de los apoyos económicos otorgados en el marco del Proyecto de Formación y Desarrollo del Talento Humano para mujeres.</t>
  </si>
  <si>
    <t>Porcentaje de apoyos económicos otorgados en el marco del Proyecto de Formación y Desarrollo del Talento Humano para mujeres.</t>
  </si>
  <si>
    <t>Sumatoria del porcentaje de apoyos económicos otorgados en el marco del Proyecto de Formación y Desarrollo del Talento Humano para mujeres.</t>
  </si>
  <si>
    <t xml:space="preserve">3.32 Realizar un informe anual de seguimiento al indicador de horas de capacitación para las mujeres de la planta de personal de la Entidad para adelantar acciones afirmativas para promover una mayor participación de las mujeres. </t>
  </si>
  <si>
    <t>Número de informes anual de seguimiento al indicador de horas de capacitación para las mujeres de la planta de personal de la Entidad para adelantar acciones afirmativas para promover una mayor participación de las mujeres.</t>
  </si>
  <si>
    <t xml:space="preserve">Sumatoria del número de informes anual de seguimiento al indicador de horas de capacitación para las mujeres de la planta de personal de la Entidad para adelantar acciones afirmativas para promover una mayor participación de las mujeres. </t>
  </si>
  <si>
    <t>3.33 Diseñar e implementar una hoja de ruta para integrar el enfoque de género en la estrategia territorial de hidrocarburos</t>
  </si>
  <si>
    <t>Porcentaje de avance en el diseño e implementación de hoja de ruta para integrar el enfoque de género en la estrategia territorial de hidrocarburos</t>
  </si>
  <si>
    <t>Sumatoria en el porcentaje de avance en el diseño e implementación de hoja de ruta para integrar el enfoque de género en la estrategia territorial de hidrocarburos
Hito 1: Diseño de la hoja de ruta para integrar el enfoque de género en la estrategia territorial de hidrocarburos (10% anual)
Hito 2. Implementación de la hoja de ruta para integrar el enfoque de género en la estrategia territorial de hidrocarburos (90%; 10% anual)</t>
  </si>
  <si>
    <r>
      <rPr>
        <sz val="9"/>
        <color rgb="FF000000"/>
        <rFont val="Arial"/>
      </rPr>
      <t>3.34</t>
    </r>
    <r>
      <rPr>
        <b/>
        <sz val="9"/>
        <color rgb="FF000000"/>
        <rFont val="Arial"/>
      </rPr>
      <t xml:space="preserve"> </t>
    </r>
    <r>
      <rPr>
        <sz val="9"/>
        <color rgb="FF000000"/>
        <rFont val="Arial"/>
      </rPr>
      <t>Expedir y socializar anualmente una circular dirigida a los proyectos que apliquen, en donde se den recomendaciones para incorporar el enfoque de género y diferencia</t>
    </r>
  </si>
  <si>
    <t>Porcentaje de avance en la expedición y socialización anual de una  circular dirigida a los proyectos que apliquen, en dónde se den recomendaciones para incorporar el enfoque de género y diferencial</t>
  </si>
  <si>
    <t>Sumatoria del porcentaje de avance en la expedición y socialización anual de una   circular dirigida a los proyectos que apliquen, en dónde se den recomendaciones para incorporar el enfoque de género y diferencial
Hito 1. Expedición de la circular dirigida a los proyectos que apliquen, en dónde se den recomendaciones para incorporar el enfoque de género y diferencial (10%)
Hito 2. Socialización anual de la circular dirigida a los proyectos que apliquen, en dónde se den recomendaciones para incorporar el enfoque de género y diferencial (90%; 10% anual)</t>
  </si>
  <si>
    <t>OE4. Contribuir a la transformación cultural de los actores del sector, promoviendo imaginarios, prácticas organizacionales y modelos de corresponsabilidad que favorezcan la justicia de género.</t>
  </si>
  <si>
    <t xml:space="preserve">4.1 Diseñar e implementar una estrategia comunicativa que contribuya a reconocer el papel y los aportes de la mujer en el sector minero energético  </t>
  </si>
  <si>
    <t xml:space="preserve">Grupo de comunicación y prensa 
</t>
  </si>
  <si>
    <t xml:space="preserve">Laura Vanessa Gómez Charris
</t>
  </si>
  <si>
    <t xml:space="preserve">Porcentaje de avance en el diseño e implementación de estrategia comunicativa que contribuya a reconocer el papel y los aportes de la mujer en el sector minero energético  </t>
  </si>
  <si>
    <t>Sumatoria del porcentaje de avance en el diseño e implementación de estrategia comunicativa que contribuya a reconocer el papel y los aportes de la mujer en el sector minero energético  
Hito 1. Diseño de estrategia comunicativa que contribuya a reconocer el papel y los aportes de la mujer en el sector minero energético  (10%)
Hito 2: Informes anuales de Implementación estrategia comunicativa que contribuya a reconocer el papel y los aportes de la mujer en el sector minero energético  (90%; 10% anual)</t>
  </si>
  <si>
    <r>
      <t>4.2</t>
    </r>
    <r>
      <rPr>
        <b/>
        <sz val="9"/>
        <rFont val="Arial"/>
        <family val="2"/>
      </rPr>
      <t xml:space="preserve"> </t>
    </r>
    <r>
      <rPr>
        <sz val="9"/>
        <rFont val="Arial"/>
        <family val="2"/>
      </rPr>
      <t xml:space="preserve">Diseñar e implementar una ruta para incorporar el enfoque de transformación cultural para la justicia de género en los planes de comunicación de la entidad, incluyendo campañas periódicas, narrativas institucionales inclusivas, seguimiento a su impacto e indicadores.
</t>
    </r>
  </si>
  <si>
    <t xml:space="preserve">Porcentaje de avance en el diseño e implementación de una ruta para incorporar el enfoque de transformación cultural para la justicia de género en los planes de comunicación de la entidad, incluyendo campañas periódicas, narrativas institucionales inclusivas, seguimiento a su impacto e indicadores.
</t>
  </si>
  <si>
    <t xml:space="preserve">Sumatoria del porcentaje de avance en el diseño e implementación de una ruta para incorporar el enfoque de transformación cultural para la justicia de género en los planes de comunicación de la entidad, incluyendo campañas periódicas, narrativas institucionales inclusivas, seguimiento a su impacto e indicadores.
Hito 1. Diseñar una ruta para incorporar el enfoque de transformación cultural para la justicia de género en los planes de comunicación de la entidad, incluyendo campañas periódicas, narrativas institucionales inclusivas, seguimiento a su impacto e indicadores de alcance y resultado (10%).
Hito 2. Informes anuales de implementación de  la ruta para incorporar el enfoque de transformación cultural para la justicia de género en los planes de comunicación de la entidad, incluyendo campañas periódicas, narrativas institucionales inclusivas, seguimiento a su impacto e indicadores de alcance y resultado (90%; 10% anual).
</t>
  </si>
  <si>
    <t>4.3 Diseñar e implementar una estrategia sectorial de transformación cultural y pedagógica para desmontar estereotipos de género sobre capacidades, liderazgo y roles en minería, e incluir de forma explícita la visibilización del aporte económico, social y comunitario de las mujeres mineras artesanales (de subsistencia).</t>
  </si>
  <si>
    <t xml:space="preserve">Dirección de Formalización Minera- Grupo de coordinación de minería artesanal y reconversión productiva
</t>
  </si>
  <si>
    <t>Héctor Bermúdez</t>
  </si>
  <si>
    <t>hgbermudez@minenergia.gov.co</t>
  </si>
  <si>
    <t>Porcentaje de avance en el diseño e implementación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(de subsistencia).</t>
  </si>
  <si>
    <t>Sumatoria del porcentaje de avance en el diseño e implementación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(de subsistencia
Hito 1. Diseño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(de subsistencia) (20%)
Hito 2. Informes anuales de implementación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(de subsistencia) (80%; 10% anual)</t>
  </si>
  <si>
    <t>4.4 Diseñar e implementar una estrategia sectorial diferencial para la prevención de las violencias basadas en género y el fortalecimiento de entornos seguros para las mujeres de la minería artesanal y de subsistencia, que incluya acciones de orientación, formación, fortalecimiento organizativo, articulación interinstitucional y activación de rutas con las entidades competentes. Además, que incorpore enfoques étnico, territorial e interseccional, reconociendo las particularidades sociales y culturales de sus territorios.</t>
  </si>
  <si>
    <t>Porcentaje de avance en el diseño e implementación de una estrategia sectorial diferencial para la prevención de las violencias basadas en género y el fortalecimiento de entornos seguros para las mujeres de la minería artesanal y de subsistencia, que incluya acciones de orientación, formación, fortalecimiento organizativo, articulación interinstitucional y activación de rutas con las entidades competentes. Además, que incorpore enfoques étnico, territorial e interseccional, reconociendo las particularidades sociales y culturales de sus territorios.</t>
  </si>
  <si>
    <t>Sumatoria de porcentaje de avance en el diseño e implementación de una estrategia sectorial diferencial para la prevención de las violencias basadas en género y el fortalecimiento de entornos seguros para las mujeres de la minería artesanal y de subsistencia, que incluya acciones de orientación, formación, fortalecimiento organizativo, articulación interinstitucional y activación de rutas con las entidades competentes. Además, que incorpore enfoques étnico, territorial e interseccional, reconociendo las particularidades sociales y culturales de sus territorios.
Hito 1 : Diseño de la estrategia sectorial diferencial para la prevención de las violencias basadas en género y el fortalecimiento de entornos seguros para las mujeres de la minería artesanal y de subsistencia, que incluya acciones de orientación, formación, fortalecimiento organizativo, articulación interinstitucional y activación de rutas con las entidades competentes. Además, que incorpore enfoques étnico, territorial e interseccional, reconociendo las particularidades sociales y culturales de sus territorios. 20%
Hito 2. Implementación estrategia sectorial diferencial para la prevención de las violencias basadas en género y el fortalecimiento de entornos seguros para las mujeres de la minería artesanal y de subsistencia, que incluya acciones de orientación, formación, fortalecimiento organizativo, articulación interinstitucional y activación de rutas con las entidades competentes. Además, que incorpore enfoques étnico, territorial e interseccional, reconociendo las particularidades sociales y culturales de sus territorios (80%; 10% anual)</t>
  </si>
  <si>
    <t xml:space="preserve">4.5 Diseñar y socializar pautas comunicativas anualmente para promover la enfoque de equidad de género en el sector minero energético, con el objetivo que sean incluidas en los planes de comunicaciones del sector. Estas pautas incluirán campañas periódicas, narrativas y lenguaje institucional inclusivo. </t>
  </si>
  <si>
    <t>Grupo de comunicación y prensa 
Subdirección de Talento Humano</t>
  </si>
  <si>
    <t>Laura Vanessa Gómez Charris</t>
  </si>
  <si>
    <t xml:space="preserve">Porcentaje de avance en el diseño y socialización de pautas comunicativas anualmente para promover la enfoque de equidad de género en el sector minero energético, con el objetivo que sean incluidas en los planes de comunicaciones del sector. Estas pautas incluirán campañas periódicas, narrativas y lenguaje institucional inclusivo. </t>
  </si>
  <si>
    <t xml:space="preserve">Sumatoria de porcentaje de avance en el diseño y socialización de pautas comunicativas anualmente para promover la enfoque de equidad de género en el sector minero energético, con el objetivo que sean incluidas en los planes de comunicaciones del sector. Estas pautas incluirán campañas periódicas, narrativas y lenguaje institucional inclusivo. 
Hito 1. Diseño de pautas comunicativas anualmente para promover la enfoque de equidad de género en el sector minero energético, con el objetivo que sean incluidas en los planes de comunicaciones del sector. Estas pautas incluirán campañas periódicas, narrativas y lenguaje institucional inclusivo (10% primer año; 5% anual hasta 2025). 
Hito 2. Informes anuales de socialización de pautas comunicativas anualmente para promover la enfoque de equidad de género en el sector minero energético, con el objetivo que sean incluidas en los planes de comunicaciones del sector. Estas pautas incluirán campañas periódicas, narrativas y lenguaje institucional inclusivo (50% ; 5% anual) </t>
  </si>
  <si>
    <t xml:space="preserve">4.6 Diseñar e implementar una campaña anual de comunicación y formación orientada a la transformación cultural para la justicia de género. </t>
  </si>
  <si>
    <t>Grupo de Comunicación</t>
  </si>
  <si>
    <t>Gustavo Rodríguez</t>
  </si>
  <si>
    <t>gustavorodriguez@ipse.gov.co</t>
  </si>
  <si>
    <t>Número de campañas anuales de comunicación y formación orientada a la transformación cultural para la justicia de género</t>
  </si>
  <si>
    <t xml:space="preserve">Sumatoria de número de campaña anual de comunicación y formación orientada a la transformación cultural para la justicia de género. </t>
  </si>
  <si>
    <r>
      <t>4.7</t>
    </r>
    <r>
      <rPr>
        <b/>
        <sz val="9"/>
        <rFont val="Arial"/>
        <family val="2"/>
      </rPr>
      <t xml:space="preserve"> </t>
    </r>
    <r>
      <rPr>
        <sz val="9"/>
        <rFont val="Arial"/>
        <family val="2"/>
      </rPr>
      <t xml:space="preserve">Diseñar en conjunto con el Ministerio de Trabajo e implementar una estrategia comunicativa que contribuya a desmontar imaginarios en el sector minero energético sobre la incapacidad de las mujeres para el desarrollo de funciones en la industria </t>
    </r>
  </si>
  <si>
    <t xml:space="preserve">Porcentaje de avance en el diseño e implementación junto con el Ministerio de Trabajo de una estrategia comunicativa que contribuya a desmontar imaginarios en el sector minero energético sobre la incapacidad de las mujeres para el desarrollo de funciones en la industria </t>
  </si>
  <si>
    <t>Sumatoria del porcentaje de avance en el diseño e implementación junto con el Ministerio de Trabajo de una estrategia comunicativa que contribuya a desmontar imaginarios en el sector minero energético sobre la incapacidad de las mujeres para el desarrollo de funciones en la industria 
Hito 1. Diseñar en conjunto con el Ministerio de Trabajo una estrategia comunicativa que contribuya a desmontar imaginarios en el sector minero energético sobre la incapacidad de las mujeres para el desarrollo de funciones en la industria (10%)
Hito 2. Informe que dé cuenta de la implementación anual de  la estrategia comunicativa que contribuya a desmontar imaginarios en el sector minero energético sobre la incapacidad de las mujeres para el desarrollo de funciones en la industria (90%; 10% anual)</t>
  </si>
  <si>
    <t>4.8 Diseñar e implementar una estrategia sectorial de transformación cultural y pedagógica para desmontar estereotipos de género sobre capacidades, liderazgo y roles en minería, e incluir de forma explícita la visibilización del aporte económico, social y comunitario de las mujeres mineras artesanales y de subsistencia.</t>
  </si>
  <si>
    <t>Dirección de Formalización Minera</t>
  </si>
  <si>
    <t xml:space="preserve">Alexander Reina </t>
  </si>
  <si>
    <t>areina@minenergia.gov.co</t>
  </si>
  <si>
    <t>Porcentaje de avance en el diseño e implementación de una  estrategia sectorial de transformación cultural y pedagógica para desmontar estereotipos de género sobre capacidades, liderazgo y roles en minería, e incluir de forma explícita la visibilización del aporte económico, social y comunitario de las mujeres mineras artesanales y de subsistencia.</t>
  </si>
  <si>
    <t>Sumatoria del porcentaje de avance en el diseño e implementación de una  estrategia sectorial de transformación cultural y pedagógica para desmontar estereotipos de género sobre capacidades, liderazgo y roles en minería, e incluir de forma explícita la visibilización del aporte económico, social y comunitario de las mujeres mineras artesanales y de subsistencia.
Hito 1. Documento de diseño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y de subsistencia (10%)
Hito 2. Informes anuales que dé cuenta de la implementación de la estrategia sectorial de transformación cultural y pedagógica para desmontar estereotipos de género sobre capacidades, liderazgo y roles en minería, e incluir de forma explícita la visibilización del aporte económico, social y comunitario de las mujeres mineras artesanales y de subsistencia (90%; 10% anual)</t>
  </si>
  <si>
    <t>4.9 Implementar anualmente campaña interna de cultura organizacional con enfoque de género</t>
  </si>
  <si>
    <t>Secretaria General/ Subdirección de Talento Humano</t>
  </si>
  <si>
    <t xml:space="preserve">Sandra Milena Rodríguez </t>
  </si>
  <si>
    <t>smrodriguez@minenergia.gov.co</t>
  </si>
  <si>
    <t>Número de campañas anuales internas de cultura organizacional con enfoque de género</t>
  </si>
  <si>
    <t>Sumatoria del número de campañas anuales internas de cultura organizacional con enfoque de género</t>
  </si>
  <si>
    <t>4.10 Desarrollar espacios trimestrales de sensibilización sobre sesgos de género, liderazgo inclusivo y prevención de violencias</t>
  </si>
  <si>
    <t>Número de espacios trimestrales de sensibilización sobre sesgos de género, liderazgo inclusivo y prevención de violencias</t>
  </si>
  <si>
    <t>Sumatoria del número de espacios trimestrales de sensibilización sobre sesgos de género, liderazgo inclusivo y prevención de violencias</t>
  </si>
  <si>
    <t>4.11 Diseñar e implementar una estrategia para incorporar el enfoque de género y no discriminación en procesos de inducción, reinducción y comunicaciones internas</t>
  </si>
  <si>
    <t>Porcentaje de avance en el diseño e implementación de  una estrategia para incorporar el enfoque de género y no discriminación en procesos de inducción, reinducción y comunicaciones internas</t>
  </si>
  <si>
    <t>Sumatoria del porcentaje de avance en el diseño e implementación de  una estrategia para incorporar el enfoque de género y no discriminación en procesos de inducción, reinducción y comunicaciones internas
Hito 1. Diseño de una estrategia para incorporar el enfoque de género y no discriminación en procesos de inducción, reinducción y comunicaciones internas (10%)
Hito 2. Informes anuales que den cuenta de la implementación de la estrategia para incorporar el enfoque de género y no discriminación en procesos de inducción, reinducción y comunicaciones internas (90%; 10% anual)</t>
  </si>
  <si>
    <t>4.12 Realizar escuelas anuales de formación dirigida a los equipos técnicos territoriales de la Unidad de Planeación Minero Energética- UPME para prepáralos en abordaje territorial con enfoque diferencial y de género, masculinidades críticas.</t>
  </si>
  <si>
    <t>Número de escuelas anuales de formación dirigida a los equipos técnicos territoriales de la  Unidad de Planeación Minero Energética- UPME para prepáralos en abordaje territorial con enfoque diferencial y de género, masculinidades críticas.</t>
  </si>
  <si>
    <t>Sumatoria del número de escuelas anuales de formación dirigida a los equipos técnicos territoriales de la Unidad de Planeación Minero Energética- UPME para prepáralos en abordaje territorial con enfoque diferencial y de género, masculinidades críticas.</t>
  </si>
  <si>
    <r>
      <t>4.13</t>
    </r>
    <r>
      <rPr>
        <b/>
        <sz val="9"/>
        <rFont val="Arial"/>
        <family val="2"/>
      </rPr>
      <t xml:space="preserve"> </t>
    </r>
    <r>
      <rPr>
        <sz val="9"/>
        <rFont val="Arial"/>
        <family val="2"/>
      </rPr>
      <t xml:space="preserve">Realizar una campaña de comunicación anual para la promoción de la equidad de género, la no discriminación y la eliminación de las Violencias Basadas en Género, y que contribuya a la transformación de los imaginarios culturales que afectan la participación de las mujeres y las diversidades en el sector. </t>
    </r>
  </si>
  <si>
    <t>Oficina de Tecnologías de la Información
Equipo Territorial/ grupo de enfoques diferenciales</t>
  </si>
  <si>
    <t xml:space="preserve">Número de campaña de comunicación anual para la promoción de la equidad de género, la no discriminación y la eliminación de la Violencias Basadas en Género, y que contribuya a la transformación de los imaginarios culturales que afectan la participación de las mujeres y las diversidades en el sector. </t>
  </si>
  <si>
    <t xml:space="preserve">Sumatoria del número de campaña de comunicación anual para la promoción de la equidad de género, la no discriminación y la eliminación de la Violencias Basadas en Género, y que contribuya a la transformación de los imaginarios culturales que afectan la participación de las mujeres y las diversidades en el sector. </t>
  </si>
  <si>
    <r>
      <t>4.14</t>
    </r>
    <r>
      <rPr>
        <b/>
        <sz val="9"/>
        <rFont val="Arial"/>
        <family val="2"/>
      </rPr>
      <t xml:space="preserve"> </t>
    </r>
    <r>
      <rPr>
        <sz val="9"/>
        <rFont val="Arial"/>
        <family val="2"/>
      </rPr>
      <t xml:space="preserve">Realizar talleres semestrales sobre masculinidades corresponsables y no violentas </t>
    </r>
  </si>
  <si>
    <t xml:space="preserve">Sumatoria del número de talleres sobre masculinidades corresponsables y no violentas </t>
  </si>
  <si>
    <r>
      <t>4.15</t>
    </r>
    <r>
      <rPr>
        <b/>
        <sz val="9"/>
        <rFont val="Arial"/>
        <family val="2"/>
      </rPr>
      <t xml:space="preserve"> </t>
    </r>
    <r>
      <rPr>
        <sz val="9"/>
        <rFont val="Arial"/>
        <family val="2"/>
      </rPr>
      <t xml:space="preserve">Realizar anualmente encuentros para promover la equidad de género dirigidos a contratistas, personas de planta, y publico en general. </t>
    </r>
  </si>
  <si>
    <t xml:space="preserve">Número de encuentros anuales para promover la equidad de género dirigidos a contratistas, personas de planta, y publico en general. </t>
  </si>
  <si>
    <t xml:space="preserve">Sumatoria de número de encuentros anuales para promover la equidad de género dirigidos a contratistas, personas de planta, y publico en general. </t>
  </si>
  <si>
    <t>4.16 Implementar una campaña anual de comunicación que contribuya a visibilizar los aportes de las mujeres a la ciencia, así también, las dificultades a las que se enfrentan, con miras a aportar en la transformación de los imaginarios culturales que han contribuido a las brechas en materia de participación de las mujeres en carreras STEM.</t>
  </si>
  <si>
    <t>Número de  campañas anuales de comunicación que contribuyan a visibilizar los aportes de las mujeres a la ciencia, así también, las dificultades a las que se enfrentan, con miras a aportar en la transformación de los imaginarios culturales que han contribuido a las brechas en materia de participación de las mujeres en carreras STEM.</t>
  </si>
  <si>
    <t>Sumatoria del número de campañas anuales de comunicación que contribuyan a visibilizar los aportes de las mujeres a la ciencia, así también, las dificultades a las que se enfrentan, con miras a aportar en la transformación de los imaginarios culturales que han contribuido a las brechas en materia de participación de las mujeres en carreras STEM.</t>
  </si>
  <si>
    <r>
      <rPr>
        <sz val="9"/>
        <color rgb="FF000000"/>
        <rFont val="Arial"/>
      </rPr>
      <t>3.10 Diseñar e implementar un plan para el fortalecimiento y formalización de las instancias y equipos técnicos especializados en género en el Ministerio de Minas y Energía, y</t>
    </r>
    <r>
      <rPr>
        <sz val="9"/>
        <color rgb="FFFF0000"/>
        <rFont val="Arial"/>
      </rPr>
      <t xml:space="preserve"> </t>
    </r>
    <r>
      <rPr>
        <sz val="9"/>
        <rFont val="Arial"/>
        <family val="2"/>
      </rPr>
      <t>promover su creación en las entidades adscri</t>
    </r>
    <r>
      <rPr>
        <sz val="9"/>
        <color rgb="FF000000"/>
        <rFont val="Arial"/>
      </rPr>
      <t>tas donde no existan, con funciones definidas, capacidad de incidencia en decisiones estratégicas y asignación presupuestal identificable.</t>
    </r>
  </si>
  <si>
    <t>Porcentaje de avance en el diseño e implementación de un plan para el fortalecimiento y formalización de las instancias y equipos técnicos especializados en género en el Ministerio de Minas y Energía, y promover su creación en las entidades adscritas donde no existan, con funciones definidas, capacidad de incidencia en decisiones estratégicas y asignación presupuestal identificable.</t>
  </si>
  <si>
    <t>Sumatoria del porcentaje de avance en el diseño e implementación de un plan para el fortalecimiento y formalización de las instancias y equipos técnicos especializados en género en el Ministerio de Minas y Energía, y promover su creación en las entidades adscritas donde no existan, con funciones definidas, capacidad de incidencia en decisiones estratégicas y asignación presupuestal identificable.
Hito 1. Diseño del plan para el fortalecimiento y formalización de las instancias y equipos técnicos especializados en género en el Ministerio de Minas y Energía, y garantizar su creación en las entidades adscritas donde no existan, con funciones definidas, capacidad de incidencia en decisiones estratégicas y asignación presupuestal identificable (10%).
Hito 2. Informes anuales de implementación del plan para el fortalecimiento y formalización de las instancias y equipos técnicos especializados en género en el Ministerio de Minas y Energía, y promover su creación en las entidades adscritas donde no existan, con funciones definidas, capacidad de incidencia en decisiones estratégicas y asignación presupuestal identificable (90%; 10%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</si>
</sst>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Red]\-&quot;$&quot;\ #,##0"/>
    <numFmt numFmtId="165" formatCode="&quot;$&quot;\ #,##0.00;[Red]\-&quot;$&quot;\ #,##0.00"/>
    <numFmt numFmtId="166" formatCode="_-&quot;$&quot;\ * #,##0.00_-;\-&quot;$&quot;\ * #,##0.00_-;_-&quot;$&quot;\ * &quot;-&quot;??_-;_-@_-"/>
    <numFmt numFmtId="167" formatCode="_-&quot;$&quot;\ * #,##0.0_-;\-&quot;$&quot;\ * #,##0.0_-;_-&quot;$&quot;\ * &quot;-&quot;??_-;_-@_-"/>
    <numFmt numFmtId="168" formatCode="[$$-240A]\ #,##0.00"/>
  </numFmts>
  <fonts count="18" x14ac:knownFonts="1">
    <font>
      <sz val="11"/>
      <color theme="1"/>
      <name val="Aptos Narrow"/>
      <family val="2"/>
      <scheme val="minor"/>
    </font>
    <font>
      <sz val="11"/>
      <color rgb="FF000000"/>
      <name val="Arial"/>
      <family val="2"/>
    </font>
    <font>
      <u/>
      <sz val="11"/>
      <color theme="10"/>
      <name val="Aptos Narrow"/>
      <family val="2"/>
      <scheme val="minor"/>
    </font>
    <font>
      <sz val="11"/>
      <name val="Aptos Narrow"/>
      <family val="2"/>
      <scheme val="minor"/>
    </font>
    <font>
      <sz val="11"/>
      <color theme="1"/>
      <name val="Aptos Narrow"/>
      <family val="2"/>
      <scheme val="minor"/>
    </font>
    <font>
      <sz val="9"/>
      <color theme="1"/>
      <name val="Arial"/>
      <family val="2"/>
    </font>
    <font>
      <sz val="9"/>
      <color rgb="FF000000"/>
      <name val="Arial"/>
      <family val="2"/>
    </font>
    <font>
      <b/>
      <sz val="9"/>
      <name val="Arial"/>
      <family val="2"/>
    </font>
    <font>
      <sz val="9"/>
      <name val="Arial"/>
      <family val="2"/>
    </font>
    <font>
      <u/>
      <sz val="9"/>
      <name val="Arial"/>
      <family val="2"/>
    </font>
    <font>
      <sz val="10"/>
      <name val="Arial Narrow"/>
      <family val="2"/>
    </font>
    <font>
      <sz val="10"/>
      <name val="Aptos Narrow"/>
      <family val="2"/>
      <scheme val="minor"/>
    </font>
    <font>
      <sz val="9"/>
      <name val="Aptos Narrow"/>
      <family val="2"/>
      <scheme val="minor"/>
    </font>
    <font>
      <u/>
      <sz val="11"/>
      <name val="Aptos Narrow"/>
      <family val="2"/>
      <scheme val="minor"/>
    </font>
    <font>
      <sz val="9"/>
      <color rgb="FF000000"/>
      <name val="Arial"/>
    </font>
    <font>
      <sz val="9"/>
      <color rgb="FFFF0000"/>
      <name val="Arial"/>
    </font>
    <font>
      <sz val="9"/>
      <name val="Arial"/>
    </font>
    <font>
      <b/>
      <sz val="9"/>
      <color rgb="FF000000"/>
      <name val="Arial"/>
    </font>
  </fonts>
  <fills count="6">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right/>
      <top style="medium">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auto="1"/>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6" fontId="4" fillId="0" borderId="0" applyFont="0" applyFill="0" applyBorder="0" applyAlignment="0" applyProtection="0"/>
  </cellStyleXfs>
  <cellXfs count="170">
    <xf numFmtId="0" fontId="0" fillId="0" borderId="0" xfId="0"/>
    <xf numFmtId="0" fontId="1" fillId="4" borderId="0" xfId="0" applyFont="1" applyFill="1" applyAlignment="1">
      <alignment horizontal="center" vertical="center" wrapText="1"/>
    </xf>
    <xf numFmtId="0" fontId="0" fillId="4" borderId="0" xfId="0" applyFill="1" applyAlignment="1">
      <alignment wrapText="1"/>
    </xf>
    <xf numFmtId="0" fontId="0" fillId="4" borderId="0" xfId="0" applyFill="1"/>
    <xf numFmtId="0" fontId="0" fillId="0" borderId="0" xfId="0" applyAlignment="1">
      <alignment vertical="center"/>
    </xf>
    <xf numFmtId="0" fontId="0" fillId="4" borderId="0" xfId="0" applyFill="1" applyAlignment="1">
      <alignment vertical="center" wrapText="1"/>
    </xf>
    <xf numFmtId="0" fontId="0" fillId="4" borderId="0" xfId="0" applyFill="1" applyAlignment="1">
      <alignment vertical="center"/>
    </xf>
    <xf numFmtId="0" fontId="0" fillId="0" borderId="5" xfId="0" applyBorder="1" applyAlignment="1">
      <alignment horizontal="center"/>
    </xf>
    <xf numFmtId="0" fontId="0" fillId="0" borderId="5" xfId="0" applyBorder="1"/>
    <xf numFmtId="0" fontId="0" fillId="4" borderId="5" xfId="0" applyFill="1" applyBorder="1"/>
    <xf numFmtId="0" fontId="0" fillId="4" borderId="5" xfId="0" applyFill="1" applyBorder="1" applyAlignment="1">
      <alignment vertical="center"/>
    </xf>
    <xf numFmtId="0" fontId="3" fillId="0" borderId="0" xfId="0" applyFont="1"/>
    <xf numFmtId="0" fontId="0" fillId="0" borderId="0" xfId="0" applyAlignment="1">
      <alignment vertical="top"/>
    </xf>
    <xf numFmtId="0" fontId="7" fillId="2" borderId="3" xfId="0" applyFont="1" applyFill="1" applyBorder="1" applyAlignment="1">
      <alignment horizontal="center" vertical="center" wrapText="1"/>
    </xf>
    <xf numFmtId="0" fontId="7" fillId="2" borderId="2" xfId="0" applyFont="1" applyFill="1" applyBorder="1" applyAlignment="1">
      <alignment horizontal="centerContinuous"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Continuous" vertical="center" wrapText="1"/>
    </xf>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2" borderId="8" xfId="0" applyFont="1" applyFill="1" applyBorder="1" applyAlignment="1">
      <alignment horizontal="center" vertical="center" wrapText="1"/>
    </xf>
    <xf numFmtId="0" fontId="7" fillId="2" borderId="5" xfId="0" applyFont="1" applyFill="1" applyBorder="1" applyAlignment="1">
      <alignment horizontal="centerContinuous" vertical="top"/>
    </xf>
    <xf numFmtId="0" fontId="7" fillId="2" borderId="5" xfId="0" applyFont="1" applyFill="1" applyBorder="1" applyAlignment="1">
      <alignment horizontal="centerContinuous" vertical="center"/>
    </xf>
    <xf numFmtId="0" fontId="7" fillId="2" borderId="9" xfId="0" applyFont="1" applyFill="1" applyBorder="1" applyAlignment="1" applyProtection="1">
      <alignment horizontal="centerContinuous" vertical="center"/>
      <protection locked="0"/>
    </xf>
    <xf numFmtId="0" fontId="7" fillId="2" borderId="10" xfId="0" applyFont="1" applyFill="1" applyBorder="1" applyAlignment="1" applyProtection="1">
      <alignment horizontal="centerContinuous" vertical="center"/>
      <protection locked="0"/>
    </xf>
    <xf numFmtId="0" fontId="7" fillId="2" borderId="11" xfId="0" applyFont="1" applyFill="1" applyBorder="1" applyAlignment="1" applyProtection="1">
      <alignment horizontal="centerContinuous" vertical="center"/>
      <protection locked="0"/>
    </xf>
    <xf numFmtId="0" fontId="7" fillId="2" borderId="14"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165" fontId="8" fillId="0" borderId="5" xfId="3" applyNumberFormat="1" applyFont="1" applyBorder="1" applyAlignment="1">
      <alignment horizontal="center" vertical="center" wrapText="1"/>
    </xf>
    <xf numFmtId="0" fontId="0" fillId="4" borderId="5" xfId="0" applyFill="1" applyBorder="1" applyAlignment="1">
      <alignment horizontal="center"/>
    </xf>
    <xf numFmtId="0" fontId="0" fillId="0" borderId="0" xfId="0" applyAlignment="1">
      <alignment horizontal="center"/>
    </xf>
    <xf numFmtId="14" fontId="0" fillId="4" borderId="0" xfId="0" applyNumberFormat="1" applyFill="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0" borderId="0" xfId="0" applyAlignment="1">
      <alignment horizontal="center" vertical="center"/>
    </xf>
    <xf numFmtId="0" fontId="8" fillId="0" borderId="5" xfId="0" applyFont="1" applyBorder="1" applyAlignment="1">
      <alignment vertical="center" wrapText="1"/>
    </xf>
    <xf numFmtId="0" fontId="7" fillId="2" borderId="6" xfId="0" applyFont="1" applyFill="1" applyBorder="1" applyAlignment="1">
      <alignment horizontal="center" vertical="center"/>
    </xf>
    <xf numFmtId="0" fontId="7" fillId="2" borderId="9" xfId="0" applyFont="1" applyFill="1" applyBorder="1" applyAlignment="1" applyProtection="1">
      <alignment horizontal="center" vertical="center"/>
      <protection locked="0"/>
    </xf>
    <xf numFmtId="166" fontId="8" fillId="0" borderId="5" xfId="3" applyFont="1" applyBorder="1" applyAlignment="1">
      <alignment horizontal="center" vertical="center" wrapText="1"/>
    </xf>
    <xf numFmtId="0" fontId="9" fillId="0" borderId="5" xfId="2" applyFont="1" applyFill="1" applyBorder="1" applyAlignment="1">
      <alignment vertical="center"/>
    </xf>
    <xf numFmtId="14"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5" fillId="4" borderId="5" xfId="0" applyFont="1" applyFill="1" applyBorder="1" applyAlignment="1">
      <alignment vertical="center" wrapText="1"/>
    </xf>
    <xf numFmtId="0" fontId="5" fillId="4" borderId="5" xfId="0" applyFont="1" applyFill="1" applyBorder="1" applyAlignment="1">
      <alignment vertical="center"/>
    </xf>
    <xf numFmtId="0" fontId="5" fillId="4" borderId="5" xfId="0" applyFont="1" applyFill="1" applyBorder="1" applyAlignment="1">
      <alignment horizontal="center" vertical="center"/>
    </xf>
    <xf numFmtId="0" fontId="8" fillId="0" borderId="5" xfId="0" applyFont="1" applyBorder="1" applyAlignment="1">
      <alignment vertical="center"/>
    </xf>
    <xf numFmtId="9" fontId="8" fillId="0" borderId="5" xfId="0" applyNumberFormat="1" applyFont="1" applyBorder="1" applyAlignment="1">
      <alignment vertical="center"/>
    </xf>
    <xf numFmtId="0" fontId="5" fillId="4" borderId="0" xfId="0" applyFont="1" applyFill="1" applyAlignment="1">
      <alignment vertical="center"/>
    </xf>
    <xf numFmtId="165" fontId="8" fillId="0" borderId="5" xfId="3" applyNumberFormat="1" applyFont="1" applyBorder="1" applyAlignment="1">
      <alignment horizontal="center" vertical="center"/>
    </xf>
    <xf numFmtId="166" fontId="8" fillId="0" borderId="5" xfId="3" applyFont="1" applyBorder="1" applyAlignment="1">
      <alignment vertical="center"/>
    </xf>
    <xf numFmtId="166" fontId="8" fillId="0" borderId="0" xfId="0" applyNumberFormat="1" applyFont="1" applyAlignment="1">
      <alignment horizontal="center" vertical="center"/>
    </xf>
    <xf numFmtId="166" fontId="8" fillId="0" borderId="5" xfId="3" applyFont="1" applyFill="1" applyBorder="1" applyAlignment="1">
      <alignment horizontal="center" vertical="center" wrapText="1"/>
    </xf>
    <xf numFmtId="0" fontId="8" fillId="0" borderId="5" xfId="0" applyFont="1" applyBorder="1" applyAlignment="1">
      <alignment horizontal="left" vertical="center" wrapText="1"/>
    </xf>
    <xf numFmtId="0" fontId="9" fillId="0" borderId="5" xfId="2" applyFont="1" applyFill="1" applyBorder="1" applyAlignment="1">
      <alignment vertical="center" wrapText="1"/>
    </xf>
    <xf numFmtId="164" fontId="8" fillId="0" borderId="5" xfId="0" applyNumberFormat="1" applyFont="1" applyBorder="1" applyAlignment="1">
      <alignment horizontal="center" vertical="center"/>
    </xf>
    <xf numFmtId="164" fontId="8" fillId="0" borderId="5" xfId="0" applyNumberFormat="1" applyFont="1" applyBorder="1" applyAlignment="1">
      <alignment vertical="center"/>
    </xf>
    <xf numFmtId="166" fontId="8" fillId="0" borderId="5" xfId="3" applyFont="1" applyFill="1" applyBorder="1" applyAlignment="1">
      <alignment horizontal="center" vertical="center"/>
    </xf>
    <xf numFmtId="3" fontId="8" fillId="0" borderId="5" xfId="0" applyNumberFormat="1" applyFont="1" applyBorder="1" applyAlignment="1">
      <alignment horizontal="center" vertical="center"/>
    </xf>
    <xf numFmtId="165" fontId="8" fillId="0" borderId="5" xfId="3" applyNumberFormat="1" applyFont="1" applyFill="1" applyBorder="1" applyAlignment="1">
      <alignment horizontal="center" vertical="center" wrapText="1"/>
    </xf>
    <xf numFmtId="168"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8" fillId="0" borderId="17" xfId="0" applyFont="1" applyBorder="1" applyAlignment="1">
      <alignment vertical="center" wrapText="1"/>
    </xf>
    <xf numFmtId="0" fontId="8" fillId="0" borderId="17" xfId="0" applyFont="1" applyBorder="1" applyAlignment="1">
      <alignment horizontal="left" vertical="center" wrapText="1"/>
    </xf>
    <xf numFmtId="0" fontId="9" fillId="0" borderId="17" xfId="2" applyFont="1" applyFill="1" applyBorder="1" applyAlignment="1">
      <alignment vertical="center" wrapText="1"/>
    </xf>
    <xf numFmtId="14" fontId="8" fillId="0" borderId="17"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7" xfId="0" applyFont="1" applyBorder="1" applyAlignment="1">
      <alignment vertical="center"/>
    </xf>
    <xf numFmtId="9" fontId="8" fillId="0" borderId="17" xfId="0" applyNumberFormat="1" applyFont="1" applyBorder="1" applyAlignment="1">
      <alignment vertical="center"/>
    </xf>
    <xf numFmtId="9" fontId="8" fillId="5" borderId="17" xfId="0" applyNumberFormat="1" applyFont="1" applyFill="1" applyBorder="1" applyAlignment="1">
      <alignment vertical="center"/>
    </xf>
    <xf numFmtId="166" fontId="8" fillId="0" borderId="0" xfId="0" applyNumberFormat="1" applyFont="1" applyAlignment="1">
      <alignment vertical="center"/>
    </xf>
    <xf numFmtId="0" fontId="3" fillId="0" borderId="0" xfId="0" applyFont="1" applyAlignment="1">
      <alignment vertical="center"/>
    </xf>
    <xf numFmtId="1" fontId="8" fillId="0" borderId="5" xfId="0" applyNumberFormat="1" applyFont="1" applyBorder="1" applyAlignment="1">
      <alignment vertical="center"/>
    </xf>
    <xf numFmtId="166" fontId="8" fillId="0" borderId="5" xfId="3" applyFont="1" applyFill="1" applyBorder="1" applyAlignment="1">
      <alignment vertical="center"/>
    </xf>
    <xf numFmtId="166" fontId="11" fillId="0" borderId="5" xfId="0" applyNumberFormat="1" applyFont="1" applyBorder="1" applyAlignment="1">
      <alignment vertical="center"/>
    </xf>
    <xf numFmtId="166" fontId="8" fillId="0" borderId="17" xfId="3" applyFont="1" applyFill="1" applyBorder="1" applyAlignment="1">
      <alignment vertical="center"/>
    </xf>
    <xf numFmtId="166" fontId="8" fillId="0" borderId="5" xfId="0" applyNumberFormat="1" applyFont="1" applyBorder="1" applyAlignment="1">
      <alignment horizontal="center" vertical="center"/>
    </xf>
    <xf numFmtId="166" fontId="8" fillId="0" borderId="5" xfId="0" applyNumberFormat="1" applyFont="1" applyBorder="1" applyAlignment="1">
      <alignment vertical="center"/>
    </xf>
    <xf numFmtId="0" fontId="12" fillId="0" borderId="0" xfId="0" applyFont="1" applyAlignment="1">
      <alignment vertical="center"/>
    </xf>
    <xf numFmtId="0" fontId="8" fillId="0" borderId="14" xfId="0" applyFont="1" applyBorder="1" applyAlignment="1">
      <alignment vertical="center" wrapText="1"/>
    </xf>
    <xf numFmtId="0" fontId="8" fillId="0" borderId="14" xfId="0" applyFont="1" applyBorder="1" applyAlignment="1">
      <alignment horizontal="left" vertical="center" wrapText="1"/>
    </xf>
    <xf numFmtId="0" fontId="8" fillId="0" borderId="14" xfId="0" applyFont="1" applyBorder="1" applyAlignment="1">
      <alignment vertical="center"/>
    </xf>
    <xf numFmtId="9" fontId="8" fillId="0" borderId="14" xfId="0" applyNumberFormat="1" applyFont="1" applyBorder="1" applyAlignment="1">
      <alignment vertical="center"/>
    </xf>
    <xf numFmtId="0" fontId="8" fillId="0" borderId="14" xfId="0" applyFont="1" applyBorder="1"/>
    <xf numFmtId="166" fontId="8" fillId="0" borderId="5" xfId="3" applyFont="1" applyBorder="1" applyAlignment="1">
      <alignment vertical="center" wrapText="1"/>
    </xf>
    <xf numFmtId="166" fontId="8" fillId="0" borderId="5" xfId="0" applyNumberFormat="1" applyFont="1" applyBorder="1" applyAlignment="1">
      <alignment vertical="center" wrapText="1"/>
    </xf>
    <xf numFmtId="0" fontId="8" fillId="0" borderId="5" xfId="0" applyFont="1" applyBorder="1"/>
    <xf numFmtId="166" fontId="8" fillId="0" borderId="5" xfId="3" applyFont="1" applyBorder="1" applyAlignment="1">
      <alignment horizontal="center" vertical="center"/>
    </xf>
    <xf numFmtId="0" fontId="8" fillId="0" borderId="5" xfId="0" applyFont="1" applyBorder="1" applyAlignment="1">
      <alignment wrapText="1"/>
    </xf>
    <xf numFmtId="167" fontId="8" fillId="0" borderId="5" xfId="3" applyNumberFormat="1" applyFont="1" applyBorder="1" applyAlignment="1">
      <alignment vertical="center"/>
    </xf>
    <xf numFmtId="0" fontId="8" fillId="0" borderId="9" xfId="0" applyFont="1" applyBorder="1" applyAlignment="1">
      <alignment vertical="center"/>
    </xf>
    <xf numFmtId="0" fontId="9" fillId="0" borderId="0" xfId="2" applyFont="1" applyFill="1" applyAlignment="1">
      <alignment vertical="center"/>
    </xf>
    <xf numFmtId="9" fontId="8" fillId="0" borderId="5" xfId="0" applyNumberFormat="1" applyFont="1" applyBorder="1"/>
    <xf numFmtId="0" fontId="9" fillId="0" borderId="5" xfId="1" applyFont="1" applyFill="1" applyBorder="1" applyAlignment="1">
      <alignment vertical="center" wrapText="1"/>
    </xf>
    <xf numFmtId="17" fontId="8" fillId="0" borderId="5" xfId="0" applyNumberFormat="1" applyFont="1" applyBorder="1" applyAlignment="1">
      <alignment horizontal="center" vertical="center"/>
    </xf>
    <xf numFmtId="164" fontId="8" fillId="0" borderId="5" xfId="3" applyNumberFormat="1" applyFont="1" applyBorder="1" applyAlignment="1">
      <alignment vertical="center"/>
    </xf>
    <xf numFmtId="0" fontId="8" fillId="0" borderId="5" xfId="0" applyFont="1" applyBorder="1" applyAlignment="1">
      <alignment horizontal="center"/>
    </xf>
    <xf numFmtId="166" fontId="8" fillId="0" borderId="14" xfId="3" applyFont="1" applyBorder="1" applyAlignment="1">
      <alignment horizontal="center" vertical="center" wrapText="1"/>
    </xf>
    <xf numFmtId="166" fontId="8" fillId="0" borderId="14" xfId="3" applyFont="1" applyBorder="1" applyAlignment="1">
      <alignment vertical="center" wrapText="1"/>
    </xf>
    <xf numFmtId="166" fontId="8" fillId="0" borderId="14" xfId="3" applyFont="1" applyBorder="1" applyAlignment="1">
      <alignment horizontal="center" vertical="center"/>
    </xf>
    <xf numFmtId="166" fontId="8" fillId="0" borderId="0" xfId="3" applyFont="1" applyAlignment="1">
      <alignment horizontal="center" vertical="center"/>
    </xf>
    <xf numFmtId="0" fontId="8" fillId="0" borderId="5" xfId="0" applyFont="1" applyBorder="1" applyAlignment="1">
      <alignment horizontal="center" vertical="center" wrapText="1"/>
    </xf>
    <xf numFmtId="0" fontId="13" fillId="0" borderId="5" xfId="2" applyFont="1" applyFill="1" applyBorder="1" applyAlignment="1">
      <alignment vertical="center" wrapText="1"/>
    </xf>
    <xf numFmtId="166" fontId="8" fillId="0" borderId="5" xfId="3" applyFont="1" applyBorder="1" applyAlignment="1">
      <alignment horizontal="left" vertical="center"/>
    </xf>
    <xf numFmtId="166" fontId="8" fillId="0" borderId="5" xfId="3" applyFont="1" applyFill="1" applyBorder="1" applyAlignment="1">
      <alignment horizontal="left" vertical="center"/>
    </xf>
    <xf numFmtId="0" fontId="9" fillId="0" borderId="5" xfId="0" applyFont="1" applyBorder="1" applyAlignment="1">
      <alignment vertical="center" wrapText="1"/>
    </xf>
    <xf numFmtId="0" fontId="7" fillId="0" borderId="5" xfId="0" applyFont="1" applyBorder="1" applyAlignment="1">
      <alignment vertical="center" wrapText="1"/>
    </xf>
    <xf numFmtId="164" fontId="8" fillId="0" borderId="5" xfId="3" applyNumberFormat="1" applyFont="1" applyBorder="1" applyAlignment="1">
      <alignment horizontal="center" vertical="center"/>
    </xf>
    <xf numFmtId="164" fontId="8" fillId="0" borderId="5" xfId="3" applyNumberFormat="1" applyFont="1" applyFill="1" applyBorder="1" applyAlignment="1">
      <alignment horizontal="center" vertical="center"/>
    </xf>
    <xf numFmtId="166" fontId="8" fillId="0" borderId="17" xfId="3" applyFont="1" applyBorder="1" applyAlignment="1">
      <alignment vertical="center"/>
    </xf>
    <xf numFmtId="165" fontId="8" fillId="0" borderId="5" xfId="3" applyNumberFormat="1" applyFont="1" applyFill="1" applyBorder="1" applyAlignment="1">
      <alignment vertical="center"/>
    </xf>
    <xf numFmtId="165" fontId="8" fillId="0" borderId="5" xfId="0" applyNumberFormat="1" applyFont="1" applyBorder="1" applyAlignment="1">
      <alignment vertical="center"/>
    </xf>
    <xf numFmtId="165" fontId="8" fillId="0" borderId="5" xfId="0" applyNumberFormat="1" applyFont="1" applyBorder="1" applyAlignment="1">
      <alignment horizontal="center" vertical="center"/>
    </xf>
    <xf numFmtId="166" fontId="8" fillId="0" borderId="0" xfId="3" applyFont="1" applyAlignment="1">
      <alignment vertical="center"/>
    </xf>
    <xf numFmtId="0" fontId="8" fillId="0" borderId="15" xfId="0" applyFont="1" applyBorder="1" applyAlignment="1">
      <alignment vertical="center" wrapText="1"/>
    </xf>
    <xf numFmtId="0" fontId="8" fillId="0" borderId="12" xfId="0" applyFont="1" applyBorder="1" applyAlignment="1">
      <alignment vertical="center" wrapText="1"/>
    </xf>
    <xf numFmtId="165" fontId="8" fillId="0" borderId="5" xfId="3" applyNumberFormat="1" applyFont="1" applyBorder="1" applyAlignment="1">
      <alignment vertical="center"/>
    </xf>
    <xf numFmtId="0" fontId="8" fillId="0" borderId="12" xfId="0" applyFont="1" applyBorder="1" applyAlignment="1">
      <alignment horizontal="center" vertical="center"/>
    </xf>
    <xf numFmtId="166" fontId="8" fillId="0" borderId="12" xfId="3" applyFont="1" applyBorder="1" applyAlignment="1">
      <alignment horizontal="center" vertical="center"/>
    </xf>
    <xf numFmtId="164" fontId="8" fillId="0" borderId="12" xfId="3" applyNumberFormat="1" applyFont="1" applyBorder="1" applyAlignment="1">
      <alignment horizontal="center" vertical="center"/>
    </xf>
    <xf numFmtId="166" fontId="8" fillId="0" borderId="18" xfId="3" applyFont="1" applyBorder="1" applyAlignment="1">
      <alignment horizontal="center" vertical="center"/>
    </xf>
    <xf numFmtId="0" fontId="8" fillId="0" borderId="14" xfId="0" applyFont="1" applyBorder="1" applyAlignment="1">
      <alignment horizontal="center" vertical="center" wrapText="1"/>
    </xf>
    <xf numFmtId="166" fontId="8" fillId="0" borderId="12" xfId="3" applyFont="1" applyBorder="1" applyAlignment="1">
      <alignment horizontal="center" vertical="center" wrapText="1"/>
    </xf>
    <xf numFmtId="166" fontId="8" fillId="0" borderId="18" xfId="0" applyNumberFormat="1" applyFont="1" applyBorder="1" applyAlignment="1">
      <alignment horizontal="center" vertical="center"/>
    </xf>
    <xf numFmtId="166" fontId="8" fillId="0" borderId="19" xfId="3" applyFont="1" applyBorder="1" applyAlignment="1">
      <alignment horizontal="center" vertical="center"/>
    </xf>
    <xf numFmtId="0" fontId="8" fillId="0" borderId="15" xfId="0" applyFont="1" applyBorder="1" applyAlignment="1">
      <alignment horizontal="center" vertical="center"/>
    </xf>
    <xf numFmtId="166" fontId="8" fillId="0" borderId="15" xfId="3" applyFont="1" applyBorder="1" applyAlignment="1">
      <alignment horizontal="center" vertical="center"/>
    </xf>
    <xf numFmtId="166" fontId="8" fillId="0" borderId="20" xfId="3" applyFont="1" applyBorder="1" applyAlignment="1">
      <alignment horizontal="center" vertical="center"/>
    </xf>
    <xf numFmtId="0" fontId="8" fillId="0" borderId="12" xfId="0" applyFont="1" applyBorder="1" applyAlignment="1">
      <alignment vertical="center"/>
    </xf>
    <xf numFmtId="164" fontId="8" fillId="0" borderId="1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9" fontId="8" fillId="0" borderId="5" xfId="0" applyNumberFormat="1" applyFont="1" applyBorder="1" applyAlignment="1">
      <alignment vertical="center" wrapText="1"/>
    </xf>
    <xf numFmtId="0" fontId="3" fillId="0" borderId="0" xfId="0" applyFont="1" applyAlignment="1">
      <alignment wrapText="1"/>
    </xf>
    <xf numFmtId="164" fontId="8" fillId="0" borderId="5" xfId="3" applyNumberFormat="1" applyFont="1" applyFill="1" applyBorder="1" applyAlignment="1">
      <alignment vertical="center"/>
    </xf>
    <xf numFmtId="166" fontId="8" fillId="0" borderId="5" xfId="3" applyFont="1" applyFill="1" applyBorder="1" applyAlignment="1">
      <alignment vertical="center" wrapText="1"/>
    </xf>
    <xf numFmtId="164" fontId="8" fillId="0" borderId="5" xfId="0" applyNumberFormat="1" applyFont="1" applyBorder="1" applyAlignment="1">
      <alignment vertical="center" wrapText="1"/>
    </xf>
    <xf numFmtId="14" fontId="8" fillId="0" borderId="5" xfId="0" applyNumberFormat="1" applyFont="1" applyBorder="1" applyAlignment="1">
      <alignment horizontal="left" vertical="center" wrapText="1"/>
    </xf>
    <xf numFmtId="164" fontId="8" fillId="0" borderId="5" xfId="3" applyNumberFormat="1" applyFont="1" applyBorder="1" applyAlignment="1">
      <alignment vertical="center" wrapText="1"/>
    </xf>
    <xf numFmtId="0" fontId="9" fillId="0" borderId="5" xfId="1" applyFont="1" applyFill="1" applyBorder="1" applyAlignment="1">
      <alignment vertical="center"/>
    </xf>
    <xf numFmtId="164" fontId="8" fillId="0" borderId="5" xfId="3" applyNumberFormat="1" applyFont="1" applyFill="1" applyBorder="1" applyAlignment="1">
      <alignment vertical="center" wrapText="1"/>
    </xf>
    <xf numFmtId="166" fontId="8" fillId="0" borderId="5" xfId="0" applyNumberFormat="1" applyFont="1" applyBorder="1" applyAlignment="1">
      <alignment horizontal="center" vertical="center" wrapText="1"/>
    </xf>
    <xf numFmtId="0" fontId="0" fillId="4" borderId="8" xfId="0" applyFill="1" applyBorder="1"/>
    <xf numFmtId="0" fontId="0" fillId="4" borderId="17" xfId="0" applyFill="1" applyBorder="1"/>
    <xf numFmtId="0" fontId="0" fillId="4" borderId="17" xfId="0" applyFill="1" applyBorder="1" applyAlignment="1">
      <alignment horizontal="center"/>
    </xf>
    <xf numFmtId="166" fontId="3" fillId="0" borderId="12" xfId="0" applyNumberFormat="1" applyFont="1" applyBorder="1" applyAlignment="1">
      <alignment vertical="center"/>
    </xf>
    <xf numFmtId="0" fontId="16" fillId="0" borderId="5" xfId="0" applyFont="1" applyBorder="1" applyAlignment="1">
      <alignment vertical="center" wrapText="1"/>
    </xf>
    <xf numFmtId="0" fontId="14" fillId="0" borderId="5" xfId="0" applyFont="1" applyBorder="1" applyAlignment="1">
      <alignment vertical="center" wrapText="1"/>
    </xf>
    <xf numFmtId="0" fontId="6" fillId="0" borderId="5" xfId="0" applyFont="1" applyBorder="1" applyAlignment="1">
      <alignment vertical="center" wrapText="1"/>
    </xf>
    <xf numFmtId="0" fontId="7" fillId="2" borderId="9" xfId="0" applyFont="1" applyFill="1" applyBorder="1" applyAlignment="1" applyProtection="1">
      <alignment horizontal="center" vertical="top"/>
      <protection locked="0"/>
    </xf>
    <xf numFmtId="0" fontId="7" fillId="2" borderId="5"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top"/>
      <protection locked="0"/>
    </xf>
    <xf numFmtId="0" fontId="7" fillId="2" borderId="11" xfId="0" applyFont="1" applyFill="1" applyBorder="1" applyAlignment="1" applyProtection="1">
      <alignment horizontal="center" vertical="top"/>
      <protection locked="0"/>
    </xf>
    <xf numFmtId="0" fontId="7" fillId="3" borderId="3" xfId="0" applyFont="1" applyFill="1" applyBorder="1" applyAlignment="1">
      <alignment horizontal="center" vertical="center"/>
    </xf>
    <xf numFmtId="0" fontId="7" fillId="3" borderId="8"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7" fillId="2" borderId="5" xfId="0" applyNumberFormat="1" applyFont="1" applyFill="1" applyBorder="1" applyAlignment="1" applyProtection="1">
      <alignment horizontal="center" vertical="center" wrapText="1"/>
      <protection locked="0"/>
    </xf>
    <xf numFmtId="3" fontId="7" fillId="2" borderId="14" xfId="0" applyNumberFormat="1" applyFont="1" applyFill="1" applyBorder="1" applyAlignment="1" applyProtection="1">
      <alignment horizontal="center" vertical="center" wrapText="1"/>
      <protection locked="0"/>
    </xf>
    <xf numFmtId="3" fontId="7" fillId="2" borderId="5" xfId="0" applyNumberFormat="1" applyFont="1" applyFill="1" applyBorder="1" applyAlignment="1" applyProtection="1">
      <alignment horizontal="center" vertical="center"/>
      <protection locked="0"/>
    </xf>
    <xf numFmtId="3" fontId="7" fillId="2" borderId="14" xfId="0" applyNumberFormat="1" applyFont="1" applyFill="1" applyBorder="1" applyAlignment="1" applyProtection="1">
      <alignment horizontal="center" vertical="center"/>
      <protection locked="0"/>
    </xf>
    <xf numFmtId="0" fontId="8"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vgomez@minenergia.gov.co" TargetMode="External"/><Relationship Id="rId18" Type="http://schemas.openxmlformats.org/officeDocument/2006/relationships/hyperlink" Target="mailto:elperez@minenergia.gov.co" TargetMode="External"/><Relationship Id="rId26" Type="http://schemas.openxmlformats.org/officeDocument/2006/relationships/hyperlink" Target="mailto:agguerrero@minenergia.gov.co" TargetMode="External"/><Relationship Id="rId39" Type="http://schemas.openxmlformats.org/officeDocument/2006/relationships/hyperlink" Target="mailto:karen.porto@anm.gov.co" TargetMode="External"/><Relationship Id="rId21" Type="http://schemas.openxmlformats.org/officeDocument/2006/relationships/hyperlink" Target="mailto:dfroman@minenergia.gov.co" TargetMode="External"/><Relationship Id="rId34" Type="http://schemas.openxmlformats.org/officeDocument/2006/relationships/hyperlink" Target="mailto:jbrosado@minenergia.gov.co" TargetMode="External"/><Relationship Id="rId42" Type="http://schemas.openxmlformats.org/officeDocument/2006/relationships/hyperlink" Target="mailto:sobeyda.acosta@anm.gov.co" TargetMode="External"/><Relationship Id="rId47" Type="http://schemas.openxmlformats.org/officeDocument/2006/relationships/hyperlink" Target="mailto:nora.ayala@anm.gov.co" TargetMode="External"/><Relationship Id="rId50" Type="http://schemas.openxmlformats.org/officeDocument/2006/relationships/hyperlink" Target="mailto:gustavorodriguez@ipse.gov.co" TargetMode="External"/><Relationship Id="rId55" Type="http://schemas.openxmlformats.org/officeDocument/2006/relationships/hyperlink" Target="mailto:jose.pinzonb@anh.gov.co" TargetMode="External"/><Relationship Id="rId63" Type="http://schemas.openxmlformats.org/officeDocument/2006/relationships/hyperlink" Target="mailto:jbrosado@minenergia.gov.co" TargetMode="External"/><Relationship Id="rId7" Type="http://schemas.openxmlformats.org/officeDocument/2006/relationships/hyperlink" Target="mailto:cebermudez@minenergia.gov.co" TargetMode="External"/><Relationship Id="rId2" Type="http://schemas.openxmlformats.org/officeDocument/2006/relationships/hyperlink" Target="mailto:smrodriguez@minenergia.gov.co" TargetMode="External"/><Relationship Id="rId16" Type="http://schemas.openxmlformats.org/officeDocument/2006/relationships/hyperlink" Target="mailto:elperez@minenergia.gov.co" TargetMode="External"/><Relationship Id="rId29" Type="http://schemas.openxmlformats.org/officeDocument/2006/relationships/hyperlink" Target="mailto:afeo@minenergia.gov.co" TargetMode="External"/><Relationship Id="rId11" Type="http://schemas.openxmlformats.org/officeDocument/2006/relationships/hyperlink" Target="mailto:lvgomez@minenergia.gov.co" TargetMode="External"/><Relationship Id="rId24" Type="http://schemas.openxmlformats.org/officeDocument/2006/relationships/hyperlink" Target="mailto:jflorez@minenergia.gov.co" TargetMode="External"/><Relationship Id="rId32" Type="http://schemas.openxmlformats.org/officeDocument/2006/relationships/hyperlink" Target="mailto:afeo@minenergia.gov.co" TargetMode="External"/><Relationship Id="rId37" Type="http://schemas.openxmlformats.org/officeDocument/2006/relationships/hyperlink" Target="mailto:jpparra@minenergia.gov.co" TargetMode="External"/><Relationship Id="rId40" Type="http://schemas.openxmlformats.org/officeDocument/2006/relationships/hyperlink" Target="mailto:karla.malo@anm.gov.co" TargetMode="External"/><Relationship Id="rId45" Type="http://schemas.openxmlformats.org/officeDocument/2006/relationships/hyperlink" Target="mailto:luzespinosa@ipse.gov.co" TargetMode="External"/><Relationship Id="rId53" Type="http://schemas.openxmlformats.org/officeDocument/2006/relationships/hyperlink" Target="mailto:agguerrero@minenergia.gov.co" TargetMode="External"/><Relationship Id="rId58" Type="http://schemas.openxmlformats.org/officeDocument/2006/relationships/hyperlink" Target="mailto:valentina.parra@anh.gov.co" TargetMode="External"/><Relationship Id="rId5" Type="http://schemas.openxmlformats.org/officeDocument/2006/relationships/hyperlink" Target="mailto:lasarmiento@minenergia.gov.co" TargetMode="External"/><Relationship Id="rId61" Type="http://schemas.openxmlformats.org/officeDocument/2006/relationships/hyperlink" Target="mailto:indira.portocarrero@upme.gov.co%0a" TargetMode="External"/><Relationship Id="rId19" Type="http://schemas.openxmlformats.org/officeDocument/2006/relationships/hyperlink" Target="mailto:elperez@minenergia.gov.co" TargetMode="External"/><Relationship Id="rId14" Type="http://schemas.openxmlformats.org/officeDocument/2006/relationships/hyperlink" Target="mailto:macardozo@minenergia.gov.co" TargetMode="External"/><Relationship Id="rId22" Type="http://schemas.openxmlformats.org/officeDocument/2006/relationships/hyperlink" Target="mailto:jflorez@minenergia.gov.co" TargetMode="External"/><Relationship Id="rId27" Type="http://schemas.openxmlformats.org/officeDocument/2006/relationships/hyperlink" Target="mailto:jbrosado@minenergia.gov.co" TargetMode="External"/><Relationship Id="rId30" Type="http://schemas.openxmlformats.org/officeDocument/2006/relationships/hyperlink" Target="mailto:afeo@minenergia.gov.co" TargetMode="External"/><Relationship Id="rId35" Type="http://schemas.openxmlformats.org/officeDocument/2006/relationships/hyperlink" Target="mailto:jpparra@minenergia.gov.co" TargetMode="External"/><Relationship Id="rId43" Type="http://schemas.openxmlformats.org/officeDocument/2006/relationships/hyperlink" Target="mailto:karen.porto@anm.gov.co" TargetMode="External"/><Relationship Id="rId48" Type="http://schemas.openxmlformats.org/officeDocument/2006/relationships/hyperlink" Target="mailto:nora.ayala@anm.gov.co" TargetMode="External"/><Relationship Id="rId56" Type="http://schemas.openxmlformats.org/officeDocument/2006/relationships/hyperlink" Target="mailto:indira.portocarrero@upme.gov.co%0a" TargetMode="External"/><Relationship Id="rId8" Type="http://schemas.openxmlformats.org/officeDocument/2006/relationships/hyperlink" Target="mailto:lasarmiento@minenergia.gov.co" TargetMode="External"/><Relationship Id="rId51" Type="http://schemas.openxmlformats.org/officeDocument/2006/relationships/hyperlink" Target="mailto:jose.pinzonb@anh.gov.co" TargetMode="External"/><Relationship Id="rId3" Type="http://schemas.openxmlformats.org/officeDocument/2006/relationships/hyperlink" Target="mailto:smrodriguez@minenergia.gov.co" TargetMode="External"/><Relationship Id="rId12" Type="http://schemas.openxmlformats.org/officeDocument/2006/relationships/hyperlink" Target="mailto:hgbermudez@minenergia.gov.co" TargetMode="External"/><Relationship Id="rId17" Type="http://schemas.openxmlformats.org/officeDocument/2006/relationships/hyperlink" Target="mailto:elperez@minenergia.gov.co" TargetMode="External"/><Relationship Id="rId25" Type="http://schemas.openxmlformats.org/officeDocument/2006/relationships/hyperlink" Target="mailto:jflorez@minenergia.gov.co" TargetMode="External"/><Relationship Id="rId33" Type="http://schemas.openxmlformats.org/officeDocument/2006/relationships/hyperlink" Target="mailto:jflorez@minenergia.gov.co" TargetMode="External"/><Relationship Id="rId38" Type="http://schemas.openxmlformats.org/officeDocument/2006/relationships/hyperlink" Target="mailto:jpparra@minenergia.gov.co" TargetMode="External"/><Relationship Id="rId46" Type="http://schemas.openxmlformats.org/officeDocument/2006/relationships/hyperlink" Target="mailto:javierlopez@ipse.gov.co" TargetMode="External"/><Relationship Id="rId59" Type="http://schemas.openxmlformats.org/officeDocument/2006/relationships/hyperlink" Target="mailto:valentina.parra@anh.gov.co" TargetMode="External"/><Relationship Id="rId20" Type="http://schemas.openxmlformats.org/officeDocument/2006/relationships/hyperlink" Target="mailto:dfroman@minenergia.gov.co" TargetMode="External"/><Relationship Id="rId41" Type="http://schemas.openxmlformats.org/officeDocument/2006/relationships/hyperlink" Target="mailto:aura.perez@anm.gov.co" TargetMode="External"/><Relationship Id="rId54" Type="http://schemas.openxmlformats.org/officeDocument/2006/relationships/hyperlink" Target="mailto:indira.portocarrero@upme.gov.co" TargetMode="External"/><Relationship Id="rId62" Type="http://schemas.openxmlformats.org/officeDocument/2006/relationships/hyperlink" Target="mailto:indira.portocarrero@upme.gov.co" TargetMode="External"/><Relationship Id="rId1" Type="http://schemas.openxmlformats.org/officeDocument/2006/relationships/hyperlink" Target="mailto:areina@minenergia.gov.co" TargetMode="External"/><Relationship Id="rId6" Type="http://schemas.openxmlformats.org/officeDocument/2006/relationships/hyperlink" Target="mailto:cebermudez@minenergia.gov.co" TargetMode="External"/><Relationship Id="rId15" Type="http://schemas.openxmlformats.org/officeDocument/2006/relationships/hyperlink" Target="mailto:elperez@minenergia.gov.co" TargetMode="External"/><Relationship Id="rId23" Type="http://schemas.openxmlformats.org/officeDocument/2006/relationships/hyperlink" Target="mailto:jflorez@minenergia.gov.co" TargetMode="External"/><Relationship Id="rId28" Type="http://schemas.openxmlformats.org/officeDocument/2006/relationships/hyperlink" Target="mailto:jbrosado@minenergia.gov.co" TargetMode="External"/><Relationship Id="rId36" Type="http://schemas.openxmlformats.org/officeDocument/2006/relationships/hyperlink" Target="mailto:jpparra@minenergia.gov.co" TargetMode="External"/><Relationship Id="rId49" Type="http://schemas.openxmlformats.org/officeDocument/2006/relationships/hyperlink" Target="mailto:jflorez@minenergia.gov.co" TargetMode="External"/><Relationship Id="rId57" Type="http://schemas.openxmlformats.org/officeDocument/2006/relationships/hyperlink" Target="mailto:jose.pinzonb@anh.gov.co" TargetMode="External"/><Relationship Id="rId10" Type="http://schemas.openxmlformats.org/officeDocument/2006/relationships/hyperlink" Target="mailto:hgbermudez@minenergia.gov.co" TargetMode="External"/><Relationship Id="rId31" Type="http://schemas.openxmlformats.org/officeDocument/2006/relationships/hyperlink" Target="mailto:jbrosado@minenergia.gov.co" TargetMode="External"/><Relationship Id="rId44" Type="http://schemas.openxmlformats.org/officeDocument/2006/relationships/hyperlink" Target="mailto:elizabeth.villanueva@creg.gov.co" TargetMode="External"/><Relationship Id="rId52" Type="http://schemas.openxmlformats.org/officeDocument/2006/relationships/hyperlink" Target="mailto:valentina.parra@anh.gov.co" TargetMode="External"/><Relationship Id="rId60" Type="http://schemas.openxmlformats.org/officeDocument/2006/relationships/hyperlink" Target="mailto:indira.portocarrero@upme.gov.co%0a" TargetMode="External"/><Relationship Id="rId4" Type="http://schemas.openxmlformats.org/officeDocument/2006/relationships/hyperlink" Target="mailto:smrodriguez@minenergia.gov.co" TargetMode="External"/><Relationship Id="rId9" Type="http://schemas.openxmlformats.org/officeDocument/2006/relationships/hyperlink" Target="mailto:hgbermudez@minenerg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D503-CA6B-4738-A3E3-BFA275DEDE7A}">
  <dimension ref="A1:BX94"/>
  <sheetViews>
    <sheetView tabSelected="1" zoomScale="60" zoomScaleNormal="60" workbookViewId="0">
      <pane xSplit="2" ySplit="3" topLeftCell="C4" activePane="bottomRight" state="frozen"/>
      <selection pane="topRight" activeCell="C1" sqref="C1"/>
      <selection pane="bottomLeft" activeCell="A4" sqref="A4"/>
      <selection pane="bottomRight" activeCell="E82" sqref="E82"/>
    </sheetView>
  </sheetViews>
  <sheetFormatPr baseColWidth="10" defaultColWidth="11.3984375" defaultRowHeight="14.25" x14ac:dyDescent="0.45"/>
  <cols>
    <col min="1" max="1" width="30" customWidth="1"/>
    <col min="2" max="2" width="47.59765625" customWidth="1"/>
    <col min="3" max="3" width="20.3984375" style="4" customWidth="1"/>
    <col min="4" max="4" width="20.59765625" style="4" customWidth="1"/>
    <col min="5" max="5" width="60.59765625" style="4" customWidth="1"/>
    <col min="6" max="6" width="17.73046875" style="4" customWidth="1"/>
    <col min="7" max="7" width="15.86328125" style="4" customWidth="1"/>
    <col min="8" max="8" width="16.3984375" style="34" customWidth="1"/>
    <col min="9" max="9" width="18" style="34" customWidth="1"/>
    <col min="10" max="10" width="38.1328125" customWidth="1"/>
    <col min="11" max="11" width="59.59765625" customWidth="1"/>
    <col min="12" max="12" width="17" bestFit="1" customWidth="1"/>
    <col min="26" max="26" width="15.86328125" bestFit="1" customWidth="1"/>
    <col min="27" max="28" width="16.1328125" customWidth="1"/>
    <col min="29" max="29" width="16.86328125" customWidth="1"/>
    <col min="30" max="30" width="16.265625" customWidth="1"/>
    <col min="31" max="32" width="15.86328125" bestFit="1" customWidth="1"/>
    <col min="33" max="33" width="16.86328125" customWidth="1"/>
    <col min="34" max="34" width="17.1328125" customWidth="1"/>
    <col min="35" max="35" width="15.86328125" bestFit="1" customWidth="1"/>
    <col min="36" max="36" width="20.1328125" customWidth="1"/>
    <col min="37" max="37" width="19" customWidth="1"/>
    <col min="39" max="39" width="16.59765625" bestFit="1" customWidth="1"/>
    <col min="40" max="40" width="10.73046875" customWidth="1"/>
    <col min="41" max="41" width="16.59765625" style="30" customWidth="1"/>
    <col min="43" max="43" width="16.1328125" bestFit="1" customWidth="1"/>
    <col min="45" max="45" width="16.1328125" customWidth="1"/>
    <col min="47" max="47" width="16.1328125" bestFit="1" customWidth="1"/>
    <col min="49" max="49" width="17.1328125" customWidth="1"/>
    <col min="51" max="51" width="16.59765625" bestFit="1" customWidth="1"/>
    <col min="53" max="53" width="15.59765625" customWidth="1"/>
    <col min="55" max="55" width="16.59765625" bestFit="1" customWidth="1"/>
    <col min="57" max="57" width="17.86328125" customWidth="1"/>
    <col min="59" max="59" width="16.1328125" bestFit="1" customWidth="1"/>
    <col min="61" max="61" width="16.59765625" customWidth="1"/>
    <col min="63" max="63" width="16.59765625" bestFit="1" customWidth="1"/>
    <col min="65" max="65" width="16.73046875" customWidth="1"/>
    <col min="67" max="67" width="16.59765625" bestFit="1" customWidth="1"/>
    <col min="69" max="69" width="18" customWidth="1"/>
    <col min="71" max="71" width="16.59765625" bestFit="1" customWidth="1"/>
    <col min="73" max="73" width="15.86328125" customWidth="1"/>
    <col min="75" max="75" width="17" bestFit="1" customWidth="1"/>
  </cols>
  <sheetData>
    <row r="1" spans="1:76" ht="31.5" customHeight="1" thickBot="1" x14ac:dyDescent="0.5">
      <c r="A1" s="168" t="s">
        <v>0</v>
      </c>
      <c r="B1" s="152" t="s">
        <v>1</v>
      </c>
      <c r="C1" s="13"/>
      <c r="D1" s="14" t="s">
        <v>2</v>
      </c>
      <c r="E1" s="14"/>
      <c r="F1" s="14"/>
      <c r="G1" s="14"/>
      <c r="H1" s="15" t="s">
        <v>3</v>
      </c>
      <c r="I1" s="15"/>
      <c r="J1" s="14"/>
      <c r="K1" s="14"/>
      <c r="L1" s="14"/>
      <c r="M1" s="14"/>
      <c r="N1" s="14"/>
      <c r="O1" s="14"/>
      <c r="P1" s="14"/>
      <c r="Q1" s="14"/>
      <c r="R1" s="14"/>
      <c r="S1" s="14"/>
      <c r="T1" s="14"/>
      <c r="U1" s="14"/>
      <c r="V1" s="14"/>
      <c r="W1" s="14"/>
      <c r="X1" s="14"/>
      <c r="Y1" s="14"/>
      <c r="Z1" s="159" t="s">
        <v>4</v>
      </c>
      <c r="AA1" s="159"/>
      <c r="AB1" s="159"/>
      <c r="AC1" s="159"/>
      <c r="AD1" s="159"/>
      <c r="AE1" s="159"/>
      <c r="AF1" s="159"/>
      <c r="AG1" s="159"/>
      <c r="AH1" s="159"/>
      <c r="AI1" s="159"/>
      <c r="AJ1" s="159"/>
      <c r="AK1" s="16" t="s">
        <v>5</v>
      </c>
      <c r="AL1" s="17"/>
      <c r="AM1" s="17"/>
      <c r="AN1" s="17"/>
      <c r="AO1" s="36"/>
      <c r="AP1" s="17"/>
      <c r="AQ1" s="17"/>
      <c r="AR1" s="17"/>
      <c r="AS1" s="17"/>
      <c r="AT1" s="17"/>
      <c r="AU1" s="17"/>
      <c r="AV1" s="17"/>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row>
    <row r="2" spans="1:76" s="12" customFormat="1" ht="14.65" thickBot="1" x14ac:dyDescent="0.5">
      <c r="A2" s="168"/>
      <c r="B2" s="153"/>
      <c r="C2" s="158" t="s">
        <v>6</v>
      </c>
      <c r="D2" s="156" t="s">
        <v>7</v>
      </c>
      <c r="E2" s="154" t="s">
        <v>8</v>
      </c>
      <c r="F2" s="154" t="s">
        <v>9</v>
      </c>
      <c r="G2" s="154" t="s">
        <v>10</v>
      </c>
      <c r="H2" s="154" t="s">
        <v>11</v>
      </c>
      <c r="I2" s="154" t="s">
        <v>12</v>
      </c>
      <c r="J2" s="156" t="s">
        <v>13</v>
      </c>
      <c r="K2" s="154" t="s">
        <v>14</v>
      </c>
      <c r="L2" s="154" t="s">
        <v>15</v>
      </c>
      <c r="M2" s="20" t="s">
        <v>16</v>
      </c>
      <c r="N2" s="20"/>
      <c r="O2" s="148">
        <v>2026</v>
      </c>
      <c r="P2" s="148">
        <v>2027</v>
      </c>
      <c r="Q2" s="148">
        <v>2028</v>
      </c>
      <c r="R2" s="148">
        <v>2029</v>
      </c>
      <c r="S2" s="148">
        <v>2030</v>
      </c>
      <c r="T2" s="148">
        <v>2031</v>
      </c>
      <c r="U2" s="148">
        <v>2032</v>
      </c>
      <c r="V2" s="148">
        <v>2033</v>
      </c>
      <c r="W2" s="148">
        <v>2034</v>
      </c>
      <c r="X2" s="148">
        <v>2035</v>
      </c>
      <c r="Y2" s="148" t="s">
        <v>17</v>
      </c>
      <c r="Z2" s="160" t="s">
        <v>18</v>
      </c>
      <c r="AA2" s="160" t="s">
        <v>19</v>
      </c>
      <c r="AB2" s="160" t="s">
        <v>20</v>
      </c>
      <c r="AC2" s="160" t="s">
        <v>21</v>
      </c>
      <c r="AD2" s="160" t="s">
        <v>22</v>
      </c>
      <c r="AE2" s="160" t="s">
        <v>23</v>
      </c>
      <c r="AF2" s="160" t="s">
        <v>24</v>
      </c>
      <c r="AG2" s="160" t="s">
        <v>25</v>
      </c>
      <c r="AH2" s="160" t="s">
        <v>26</v>
      </c>
      <c r="AI2" s="160" t="s">
        <v>27</v>
      </c>
      <c r="AJ2" s="162" t="s">
        <v>28</v>
      </c>
      <c r="AK2" s="147">
        <v>2026</v>
      </c>
      <c r="AL2" s="150"/>
      <c r="AM2" s="150"/>
      <c r="AN2" s="151"/>
      <c r="AO2" s="147">
        <v>2027</v>
      </c>
      <c r="AP2" s="150"/>
      <c r="AQ2" s="150"/>
      <c r="AR2" s="151"/>
      <c r="AS2" s="147">
        <v>2028</v>
      </c>
      <c r="AT2" s="150"/>
      <c r="AU2" s="150"/>
      <c r="AV2" s="151"/>
      <c r="AW2" s="147">
        <v>2029</v>
      </c>
      <c r="AX2" s="150"/>
      <c r="AY2" s="150"/>
      <c r="AZ2" s="151"/>
      <c r="BA2" s="147">
        <v>2030</v>
      </c>
      <c r="BB2" s="147"/>
      <c r="BC2" s="147"/>
      <c r="BD2" s="147"/>
      <c r="BE2" s="147">
        <v>2031</v>
      </c>
      <c r="BF2" s="147"/>
      <c r="BG2" s="147"/>
      <c r="BH2" s="147"/>
      <c r="BI2" s="147">
        <v>2032</v>
      </c>
      <c r="BJ2" s="147"/>
      <c r="BK2" s="147"/>
      <c r="BL2" s="147"/>
      <c r="BM2" s="147">
        <v>2033</v>
      </c>
      <c r="BN2" s="147"/>
      <c r="BO2" s="147"/>
      <c r="BP2" s="147"/>
      <c r="BQ2" s="147">
        <v>2034</v>
      </c>
      <c r="BR2" s="147"/>
      <c r="BS2" s="147"/>
      <c r="BT2" s="147"/>
      <c r="BU2" s="147">
        <v>2035</v>
      </c>
      <c r="BV2" s="147"/>
      <c r="BW2" s="147"/>
      <c r="BX2" s="147"/>
    </row>
    <row r="3" spans="1:76" ht="14.65" thickBot="1" x14ac:dyDescent="0.5">
      <c r="A3" s="168"/>
      <c r="B3" s="153"/>
      <c r="C3" s="158"/>
      <c r="D3" s="156"/>
      <c r="E3" s="154"/>
      <c r="F3" s="154"/>
      <c r="G3" s="154"/>
      <c r="H3" s="154"/>
      <c r="I3" s="154"/>
      <c r="J3" s="156"/>
      <c r="K3" s="154"/>
      <c r="L3" s="154"/>
      <c r="M3" s="21"/>
      <c r="N3" s="21"/>
      <c r="O3" s="148"/>
      <c r="P3" s="148"/>
      <c r="Q3" s="148"/>
      <c r="R3" s="148"/>
      <c r="S3" s="148"/>
      <c r="T3" s="148"/>
      <c r="U3" s="148"/>
      <c r="V3" s="148"/>
      <c r="W3" s="148"/>
      <c r="X3" s="148"/>
      <c r="Y3" s="148"/>
      <c r="Z3" s="160"/>
      <c r="AA3" s="160"/>
      <c r="AB3" s="160"/>
      <c r="AC3" s="160"/>
      <c r="AD3" s="160"/>
      <c r="AE3" s="160"/>
      <c r="AF3" s="160"/>
      <c r="AG3" s="160"/>
      <c r="AH3" s="160"/>
      <c r="AI3" s="160"/>
      <c r="AJ3" s="162"/>
      <c r="AK3" s="22"/>
      <c r="AL3" s="23"/>
      <c r="AM3" s="23"/>
      <c r="AN3" s="24"/>
      <c r="AO3" s="37"/>
      <c r="AP3" s="23"/>
      <c r="AQ3" s="23"/>
      <c r="AR3" s="23"/>
      <c r="AS3" s="22"/>
      <c r="AT3" s="23"/>
      <c r="AU3" s="23"/>
      <c r="AV3" s="24"/>
      <c r="AW3" s="22"/>
      <c r="AX3" s="23"/>
      <c r="AY3" s="23"/>
      <c r="AZ3" s="24"/>
      <c r="BA3" s="22"/>
      <c r="BB3" s="23"/>
      <c r="BC3" s="23"/>
      <c r="BD3" s="24"/>
      <c r="BE3" s="22"/>
      <c r="BF3" s="23"/>
      <c r="BG3" s="23"/>
      <c r="BH3" s="24"/>
      <c r="BI3" s="22"/>
      <c r="BJ3" s="23"/>
      <c r="BK3" s="23"/>
      <c r="BL3" s="24"/>
      <c r="BM3" s="22"/>
      <c r="BN3" s="23"/>
      <c r="BO3" s="23"/>
      <c r="BP3" s="24"/>
      <c r="BQ3" s="22"/>
      <c r="BR3" s="23"/>
      <c r="BS3" s="23"/>
      <c r="BT3" s="24"/>
      <c r="BU3" s="22"/>
      <c r="BV3" s="23"/>
      <c r="BW3" s="23"/>
      <c r="BX3" s="24"/>
    </row>
    <row r="4" spans="1:76" x14ac:dyDescent="0.45">
      <c r="A4" s="169"/>
      <c r="B4" s="153"/>
      <c r="C4" s="19"/>
      <c r="D4" s="157"/>
      <c r="E4" s="155"/>
      <c r="F4" s="155"/>
      <c r="G4" s="155"/>
      <c r="H4" s="155"/>
      <c r="I4" s="155"/>
      <c r="J4" s="157"/>
      <c r="K4" s="155"/>
      <c r="L4" s="155"/>
      <c r="M4" s="25" t="s">
        <v>29</v>
      </c>
      <c r="N4" s="25" t="s">
        <v>30</v>
      </c>
      <c r="O4" s="149"/>
      <c r="P4" s="149"/>
      <c r="Q4" s="149"/>
      <c r="R4" s="149"/>
      <c r="S4" s="149"/>
      <c r="T4" s="149"/>
      <c r="U4" s="149"/>
      <c r="V4" s="149"/>
      <c r="W4" s="149"/>
      <c r="X4" s="149"/>
      <c r="Y4" s="149"/>
      <c r="Z4" s="161"/>
      <c r="AA4" s="161"/>
      <c r="AB4" s="161"/>
      <c r="AC4" s="161"/>
      <c r="AD4" s="161"/>
      <c r="AE4" s="161"/>
      <c r="AF4" s="161"/>
      <c r="AG4" s="161"/>
      <c r="AH4" s="161"/>
      <c r="AI4" s="161"/>
      <c r="AJ4" s="163"/>
      <c r="AK4" s="25" t="s">
        <v>31</v>
      </c>
      <c r="AL4" s="25" t="s">
        <v>32</v>
      </c>
      <c r="AM4" s="25" t="s">
        <v>33</v>
      </c>
      <c r="AN4" s="25" t="s">
        <v>34</v>
      </c>
      <c r="AO4" s="25" t="s">
        <v>31</v>
      </c>
      <c r="AP4" s="25" t="s">
        <v>32</v>
      </c>
      <c r="AQ4" s="25" t="s">
        <v>33</v>
      </c>
      <c r="AR4" s="25" t="s">
        <v>34</v>
      </c>
      <c r="AS4" s="25" t="s">
        <v>31</v>
      </c>
      <c r="AT4" s="25" t="s">
        <v>32</v>
      </c>
      <c r="AU4" s="25" t="s">
        <v>33</v>
      </c>
      <c r="AV4" s="25" t="s">
        <v>34</v>
      </c>
      <c r="AW4" s="25" t="s">
        <v>31</v>
      </c>
      <c r="AX4" s="25" t="s">
        <v>32</v>
      </c>
      <c r="AY4" s="25" t="s">
        <v>33</v>
      </c>
      <c r="AZ4" s="25" t="s">
        <v>34</v>
      </c>
      <c r="BA4" s="25" t="s">
        <v>31</v>
      </c>
      <c r="BB4" s="25" t="s">
        <v>32</v>
      </c>
      <c r="BC4" s="25" t="s">
        <v>33</v>
      </c>
      <c r="BD4" s="25" t="s">
        <v>34</v>
      </c>
      <c r="BE4" s="25" t="s">
        <v>31</v>
      </c>
      <c r="BF4" s="25" t="s">
        <v>32</v>
      </c>
      <c r="BG4" s="25" t="s">
        <v>33</v>
      </c>
      <c r="BH4" s="25" t="s">
        <v>34</v>
      </c>
      <c r="BI4" s="25" t="s">
        <v>31</v>
      </c>
      <c r="BJ4" s="25" t="s">
        <v>32</v>
      </c>
      <c r="BK4" s="25" t="s">
        <v>33</v>
      </c>
      <c r="BL4" s="25" t="s">
        <v>34</v>
      </c>
      <c r="BM4" s="25" t="s">
        <v>31</v>
      </c>
      <c r="BN4" s="25" t="s">
        <v>32</v>
      </c>
      <c r="BO4" s="25" t="s">
        <v>33</v>
      </c>
      <c r="BP4" s="25" t="s">
        <v>34</v>
      </c>
      <c r="BQ4" s="25" t="s">
        <v>31</v>
      </c>
      <c r="BR4" s="25" t="s">
        <v>32</v>
      </c>
      <c r="BS4" s="25" t="s">
        <v>33</v>
      </c>
      <c r="BT4" s="25" t="s">
        <v>34</v>
      </c>
      <c r="BU4" s="25" t="s">
        <v>31</v>
      </c>
      <c r="BV4" s="25" t="s">
        <v>32</v>
      </c>
      <c r="BW4" s="25" t="s">
        <v>33</v>
      </c>
      <c r="BX4" s="25" t="s">
        <v>34</v>
      </c>
    </row>
    <row r="5" spans="1:76" s="70" customFormat="1" ht="290.64999999999998" customHeight="1" x14ac:dyDescent="0.45">
      <c r="A5" s="166" t="s">
        <v>35</v>
      </c>
      <c r="B5" s="146" t="s">
        <v>36</v>
      </c>
      <c r="C5" s="62"/>
      <c r="D5" s="61" t="s">
        <v>37</v>
      </c>
      <c r="E5" s="61" t="s">
        <v>38</v>
      </c>
      <c r="F5" s="61" t="s">
        <v>39</v>
      </c>
      <c r="G5" s="63" t="s">
        <v>40</v>
      </c>
      <c r="H5" s="64" t="s">
        <v>41</v>
      </c>
      <c r="I5" s="65" t="s">
        <v>42</v>
      </c>
      <c r="J5" s="146" t="s">
        <v>43</v>
      </c>
      <c r="K5" s="61" t="s">
        <v>44</v>
      </c>
      <c r="L5" s="66" t="s">
        <v>45</v>
      </c>
      <c r="M5" s="66"/>
      <c r="N5" s="66"/>
      <c r="O5" s="67"/>
      <c r="P5" s="67">
        <v>0.2</v>
      </c>
      <c r="Q5" s="67">
        <f>P5+0.1</f>
        <v>0.30000000000000004</v>
      </c>
      <c r="R5" s="67">
        <f t="shared" ref="R5:X5" si="0">Q5+0.1</f>
        <v>0.4</v>
      </c>
      <c r="S5" s="67">
        <f t="shared" si="0"/>
        <v>0.5</v>
      </c>
      <c r="T5" s="67">
        <f t="shared" si="0"/>
        <v>0.6</v>
      </c>
      <c r="U5" s="67">
        <f t="shared" si="0"/>
        <v>0.7</v>
      </c>
      <c r="V5" s="67">
        <f t="shared" si="0"/>
        <v>0.79999999999999993</v>
      </c>
      <c r="W5" s="67">
        <f t="shared" si="0"/>
        <v>0.89999999999999991</v>
      </c>
      <c r="X5" s="67">
        <f t="shared" si="0"/>
        <v>0.99999999999999989</v>
      </c>
      <c r="Y5" s="68">
        <f>X5</f>
        <v>0.99999999999999989</v>
      </c>
      <c r="Z5" s="66"/>
      <c r="AA5" s="38">
        <v>31920000</v>
      </c>
      <c r="AB5" s="28">
        <v>33962880</v>
      </c>
      <c r="AC5" s="28">
        <v>36136504.32</v>
      </c>
      <c r="AD5" s="28">
        <v>38449240.600000001</v>
      </c>
      <c r="AE5" s="28">
        <v>40909991.990000002</v>
      </c>
      <c r="AF5" s="28">
        <v>43528231.479999997</v>
      </c>
      <c r="AG5" s="28">
        <v>46314038.299999997</v>
      </c>
      <c r="AH5" s="28">
        <v>49278136.75</v>
      </c>
      <c r="AI5" s="28">
        <v>52431937.5</v>
      </c>
      <c r="AJ5" s="69">
        <f>SUM(AA5:AI5)</f>
        <v>372930960.94</v>
      </c>
      <c r="AK5" s="38"/>
      <c r="AL5" s="66"/>
      <c r="AM5" s="66"/>
      <c r="AN5" s="66"/>
      <c r="AO5" s="38">
        <v>31920000</v>
      </c>
      <c r="AP5" s="26" t="s">
        <v>46</v>
      </c>
      <c r="AQ5" s="66"/>
      <c r="AR5" s="66"/>
      <c r="AS5" s="28">
        <v>33962880</v>
      </c>
      <c r="AT5" s="26" t="s">
        <v>46</v>
      </c>
      <c r="AU5" s="66"/>
      <c r="AV5" s="66"/>
      <c r="AW5" s="28">
        <v>36136504.32</v>
      </c>
      <c r="AX5" s="26" t="s">
        <v>46</v>
      </c>
      <c r="AY5" s="66"/>
      <c r="AZ5" s="66"/>
      <c r="BA5" s="28">
        <v>38449240.600000001</v>
      </c>
      <c r="BB5" s="26" t="s">
        <v>46</v>
      </c>
      <c r="BC5" s="66"/>
      <c r="BD5" s="66"/>
      <c r="BE5" s="28">
        <v>40909991.990000002</v>
      </c>
      <c r="BF5" s="26" t="s">
        <v>46</v>
      </c>
      <c r="BG5" s="66"/>
      <c r="BH5" s="66"/>
      <c r="BI5" s="28">
        <v>43528231.479999997</v>
      </c>
      <c r="BJ5" s="26" t="s">
        <v>46</v>
      </c>
      <c r="BK5" s="66"/>
      <c r="BL5" s="66"/>
      <c r="BM5" s="28">
        <v>46314038.299999997</v>
      </c>
      <c r="BN5" s="26" t="s">
        <v>46</v>
      </c>
      <c r="BO5" s="66"/>
      <c r="BP5" s="66"/>
      <c r="BQ5" s="28">
        <v>49278136.75</v>
      </c>
      <c r="BR5" s="26" t="s">
        <v>46</v>
      </c>
      <c r="BS5" s="66"/>
      <c r="BT5" s="66"/>
      <c r="BU5" s="28">
        <v>52431937.5</v>
      </c>
      <c r="BV5" s="26" t="s">
        <v>46</v>
      </c>
      <c r="BW5" s="66"/>
      <c r="BX5" s="66"/>
    </row>
    <row r="6" spans="1:76" s="70" customFormat="1" ht="148.15" customHeight="1" x14ac:dyDescent="0.45">
      <c r="A6" s="167"/>
      <c r="B6" s="35" t="s">
        <v>47</v>
      </c>
      <c r="C6" s="52"/>
      <c r="D6" s="35" t="s">
        <v>37</v>
      </c>
      <c r="E6" s="35" t="s">
        <v>48</v>
      </c>
      <c r="F6" s="35" t="s">
        <v>49</v>
      </c>
      <c r="G6" s="39" t="s">
        <v>50</v>
      </c>
      <c r="H6" s="64" t="s">
        <v>51</v>
      </c>
      <c r="I6" s="41" t="s">
        <v>42</v>
      </c>
      <c r="J6" s="35" t="s">
        <v>52</v>
      </c>
      <c r="K6" s="35" t="s">
        <v>53</v>
      </c>
      <c r="L6" s="45" t="s">
        <v>54</v>
      </c>
      <c r="M6" s="45"/>
      <c r="N6" s="45"/>
      <c r="O6" s="71">
        <v>1</v>
      </c>
      <c r="P6" s="71">
        <v>1</v>
      </c>
      <c r="Q6" s="71">
        <v>1</v>
      </c>
      <c r="R6" s="71">
        <v>1</v>
      </c>
      <c r="S6" s="71">
        <v>1</v>
      </c>
      <c r="T6" s="71">
        <v>1</v>
      </c>
      <c r="U6" s="71">
        <v>1</v>
      </c>
      <c r="V6" s="71">
        <v>1</v>
      </c>
      <c r="W6" s="71">
        <v>1</v>
      </c>
      <c r="X6" s="71">
        <v>1</v>
      </c>
      <c r="Y6" s="71">
        <f>SUM(O6:X6)</f>
        <v>10</v>
      </c>
      <c r="Z6" s="49">
        <v>8000000</v>
      </c>
      <c r="AA6" s="49">
        <v>8240000</v>
      </c>
      <c r="AB6" s="49">
        <v>8480000</v>
      </c>
      <c r="AC6" s="49">
        <v>8720000</v>
      </c>
      <c r="AD6" s="49">
        <v>8960000</v>
      </c>
      <c r="AE6" s="49">
        <v>9200000</v>
      </c>
      <c r="AF6" s="49">
        <v>9440000</v>
      </c>
      <c r="AG6" s="49">
        <v>9680000</v>
      </c>
      <c r="AH6" s="49">
        <v>9920000</v>
      </c>
      <c r="AI6" s="49">
        <v>10160000</v>
      </c>
      <c r="AJ6" s="49">
        <f>SUM(Z6:AI6)</f>
        <v>90800000</v>
      </c>
      <c r="AK6" s="49">
        <v>8000000</v>
      </c>
      <c r="AL6" s="26" t="s">
        <v>46</v>
      </c>
      <c r="AM6" s="45"/>
      <c r="AN6" s="45"/>
      <c r="AO6" s="28">
        <f>+AA6</f>
        <v>8240000</v>
      </c>
      <c r="AP6" s="26" t="s">
        <v>46</v>
      </c>
      <c r="AQ6" s="28"/>
      <c r="AR6" s="26"/>
      <c r="AS6" s="28">
        <f>+AB6</f>
        <v>8480000</v>
      </c>
      <c r="AT6" s="26" t="s">
        <v>46</v>
      </c>
      <c r="AU6" s="28"/>
      <c r="AV6" s="26"/>
      <c r="AW6" s="28">
        <f>+AC6</f>
        <v>8720000</v>
      </c>
      <c r="AX6" s="26" t="s">
        <v>46</v>
      </c>
      <c r="AY6" s="28"/>
      <c r="AZ6" s="26"/>
      <c r="BA6" s="28">
        <f>+AD6</f>
        <v>8960000</v>
      </c>
      <c r="BB6" s="26" t="s">
        <v>46</v>
      </c>
      <c r="BC6" s="28"/>
      <c r="BD6" s="26"/>
      <c r="BE6" s="28">
        <f>+AE6</f>
        <v>9200000</v>
      </c>
      <c r="BF6" s="26" t="s">
        <v>46</v>
      </c>
      <c r="BG6" s="28"/>
      <c r="BH6" s="26"/>
      <c r="BI6" s="28">
        <f>+AF6</f>
        <v>9440000</v>
      </c>
      <c r="BJ6" s="26" t="s">
        <v>46</v>
      </c>
      <c r="BK6" s="28"/>
      <c r="BL6" s="26"/>
      <c r="BM6" s="28">
        <f>+AG6</f>
        <v>9680000</v>
      </c>
      <c r="BN6" s="26" t="s">
        <v>46</v>
      </c>
      <c r="BO6" s="28"/>
      <c r="BP6" s="26"/>
      <c r="BQ6" s="28">
        <f>+AH6</f>
        <v>9920000</v>
      </c>
      <c r="BR6" s="26" t="s">
        <v>46</v>
      </c>
      <c r="BS6" s="28"/>
      <c r="BT6" s="26"/>
      <c r="BU6" s="28">
        <f>+AI6</f>
        <v>10160000</v>
      </c>
      <c r="BV6" s="26" t="s">
        <v>46</v>
      </c>
      <c r="BW6" s="45"/>
      <c r="BX6" s="45"/>
    </row>
    <row r="7" spans="1:76" s="70" customFormat="1" ht="147.4" customHeight="1" x14ac:dyDescent="0.45">
      <c r="A7" s="167"/>
      <c r="B7" s="35" t="s">
        <v>55</v>
      </c>
      <c r="C7" s="52"/>
      <c r="D7" s="35" t="s">
        <v>37</v>
      </c>
      <c r="E7" s="35" t="s">
        <v>48</v>
      </c>
      <c r="F7" s="35" t="s">
        <v>49</v>
      </c>
      <c r="G7" s="39" t="s">
        <v>50</v>
      </c>
      <c r="H7" s="40" t="s">
        <v>41</v>
      </c>
      <c r="I7" s="41" t="s">
        <v>42</v>
      </c>
      <c r="J7" s="35" t="s">
        <v>56</v>
      </c>
      <c r="K7" s="35" t="s">
        <v>57</v>
      </c>
      <c r="L7" s="45" t="s">
        <v>45</v>
      </c>
      <c r="M7" s="45"/>
      <c r="N7" s="45"/>
      <c r="O7" s="46"/>
      <c r="P7" s="46">
        <v>0.2</v>
      </c>
      <c r="Q7" s="46">
        <f>P7+0.1</f>
        <v>0.30000000000000004</v>
      </c>
      <c r="R7" s="46">
        <f t="shared" ref="R7:X7" si="1">Q7+0.1</f>
        <v>0.4</v>
      </c>
      <c r="S7" s="46">
        <f t="shared" si="1"/>
        <v>0.5</v>
      </c>
      <c r="T7" s="46">
        <f t="shared" si="1"/>
        <v>0.6</v>
      </c>
      <c r="U7" s="46">
        <f t="shared" si="1"/>
        <v>0.7</v>
      </c>
      <c r="V7" s="46">
        <f t="shared" si="1"/>
        <v>0.79999999999999993</v>
      </c>
      <c r="W7" s="46">
        <f t="shared" si="1"/>
        <v>0.89999999999999991</v>
      </c>
      <c r="X7" s="46">
        <f t="shared" si="1"/>
        <v>0.99999999999999989</v>
      </c>
      <c r="Y7" s="46">
        <f>X7</f>
        <v>0.99999999999999989</v>
      </c>
      <c r="Z7" s="72"/>
      <c r="AA7" s="72">
        <v>8000000</v>
      </c>
      <c r="AB7" s="72">
        <v>8240000</v>
      </c>
      <c r="AC7" s="72">
        <v>8480000</v>
      </c>
      <c r="AD7" s="72">
        <v>8720000</v>
      </c>
      <c r="AE7" s="72">
        <v>8960000</v>
      </c>
      <c r="AF7" s="72">
        <v>9200000</v>
      </c>
      <c r="AG7" s="72">
        <v>9440000</v>
      </c>
      <c r="AH7" s="72">
        <v>9680000</v>
      </c>
      <c r="AI7" s="72">
        <v>9920000</v>
      </c>
      <c r="AJ7" s="72">
        <f t="shared" ref="AJ7:AJ20" si="2">SUM(AA7:AI7)</f>
        <v>80640000</v>
      </c>
      <c r="AK7" s="45"/>
      <c r="AL7" s="45"/>
      <c r="AM7" s="45"/>
      <c r="AN7" s="45"/>
      <c r="AO7" s="58">
        <f t="shared" ref="AO7" si="3">+AA7</f>
        <v>8000000</v>
      </c>
      <c r="AP7" s="26" t="s">
        <v>46</v>
      </c>
      <c r="AQ7" s="58"/>
      <c r="AR7" s="26"/>
      <c r="AS7" s="58">
        <f t="shared" ref="AS7" si="4">+AB7</f>
        <v>8240000</v>
      </c>
      <c r="AT7" s="26" t="s">
        <v>46</v>
      </c>
      <c r="AU7" s="58"/>
      <c r="AV7" s="26"/>
      <c r="AW7" s="58">
        <f t="shared" ref="AW7" si="5">+AC7</f>
        <v>8480000</v>
      </c>
      <c r="AX7" s="26" t="s">
        <v>58</v>
      </c>
      <c r="AY7" s="58"/>
      <c r="AZ7" s="26"/>
      <c r="BA7" s="58">
        <f t="shared" ref="BA7" si="6">+AD7</f>
        <v>8720000</v>
      </c>
      <c r="BB7" s="26" t="s">
        <v>58</v>
      </c>
      <c r="BC7" s="58"/>
      <c r="BD7" s="26"/>
      <c r="BE7" s="58">
        <f t="shared" ref="BE7" si="7">AE7</f>
        <v>8960000</v>
      </c>
      <c r="BF7" s="26" t="s">
        <v>58</v>
      </c>
      <c r="BG7" s="58"/>
      <c r="BH7" s="26"/>
      <c r="BI7" s="58">
        <f t="shared" ref="BI7" si="8">AF7</f>
        <v>9200000</v>
      </c>
      <c r="BJ7" s="26" t="s">
        <v>58</v>
      </c>
      <c r="BK7" s="58"/>
      <c r="BL7" s="26"/>
      <c r="BM7" s="58">
        <f t="shared" ref="BM7" si="9">AG7</f>
        <v>9440000</v>
      </c>
      <c r="BN7" s="26" t="s">
        <v>58</v>
      </c>
      <c r="BO7" s="58"/>
      <c r="BP7" s="26"/>
      <c r="BQ7" s="58">
        <f t="shared" ref="BQ7" si="10">AH7</f>
        <v>9680000</v>
      </c>
      <c r="BR7" s="26" t="s">
        <v>58</v>
      </c>
      <c r="BS7" s="58"/>
      <c r="BT7" s="26"/>
      <c r="BU7" s="58">
        <f t="shared" ref="BU7" si="11">AI7</f>
        <v>9920000</v>
      </c>
      <c r="BV7" s="26" t="s">
        <v>58</v>
      </c>
      <c r="BW7" s="59"/>
      <c r="BX7" s="60"/>
    </row>
    <row r="8" spans="1:76" s="70" customFormat="1" ht="156.75" customHeight="1" x14ac:dyDescent="0.45">
      <c r="A8" s="167"/>
      <c r="B8" s="35" t="s">
        <v>59</v>
      </c>
      <c r="C8" s="52"/>
      <c r="D8" s="35" t="s">
        <v>37</v>
      </c>
      <c r="E8" s="35" t="s">
        <v>38</v>
      </c>
      <c r="F8" s="61" t="s">
        <v>39</v>
      </c>
      <c r="G8" s="53" t="s">
        <v>40</v>
      </c>
      <c r="H8" s="40" t="s">
        <v>41</v>
      </c>
      <c r="I8" s="41" t="s">
        <v>42</v>
      </c>
      <c r="J8" s="35" t="s">
        <v>60</v>
      </c>
      <c r="K8" s="35" t="s">
        <v>61</v>
      </c>
      <c r="L8" s="45" t="s">
        <v>54</v>
      </c>
      <c r="M8" s="45"/>
      <c r="N8" s="45"/>
      <c r="O8" s="45"/>
      <c r="P8" s="45">
        <v>1</v>
      </c>
      <c r="Q8" s="45">
        <v>1</v>
      </c>
      <c r="R8" s="45">
        <v>1</v>
      </c>
      <c r="S8" s="45">
        <v>1</v>
      </c>
      <c r="T8" s="45">
        <v>1</v>
      </c>
      <c r="U8" s="45">
        <v>1</v>
      </c>
      <c r="V8" s="45">
        <v>1</v>
      </c>
      <c r="W8" s="45">
        <v>1</v>
      </c>
      <c r="X8" s="45">
        <v>1</v>
      </c>
      <c r="Y8" s="45">
        <f>SUM(P8:X8)</f>
        <v>9</v>
      </c>
      <c r="Z8" s="45"/>
      <c r="AA8" s="72">
        <v>31920000</v>
      </c>
      <c r="AB8" s="58">
        <v>33962880</v>
      </c>
      <c r="AC8" s="58">
        <v>36136504.32</v>
      </c>
      <c r="AD8" s="58">
        <v>38449240.600000001</v>
      </c>
      <c r="AE8" s="58">
        <v>40909991.990000002</v>
      </c>
      <c r="AF8" s="58">
        <v>43528231.479999997</v>
      </c>
      <c r="AG8" s="58">
        <v>46314038.299999997</v>
      </c>
      <c r="AH8" s="58">
        <v>49278136.75</v>
      </c>
      <c r="AI8" s="58">
        <v>52431937.5</v>
      </c>
      <c r="AJ8" s="73">
        <f t="shared" si="2"/>
        <v>372930960.94</v>
      </c>
      <c r="AK8" s="74"/>
      <c r="AL8" s="45"/>
      <c r="AM8" s="45"/>
      <c r="AN8" s="45"/>
      <c r="AO8" s="56">
        <v>31920000</v>
      </c>
      <c r="AP8" s="26" t="s">
        <v>46</v>
      </c>
      <c r="AQ8" s="45"/>
      <c r="AR8" s="45"/>
      <c r="AS8" s="58">
        <v>33962880</v>
      </c>
      <c r="AT8" s="26" t="s">
        <v>46</v>
      </c>
      <c r="AU8" s="45"/>
      <c r="AV8" s="45"/>
      <c r="AW8" s="58">
        <v>36136504.32</v>
      </c>
      <c r="AX8" s="26" t="s">
        <v>46</v>
      </c>
      <c r="AY8" s="45"/>
      <c r="AZ8" s="45"/>
      <c r="BA8" s="58">
        <v>38449240.600000001</v>
      </c>
      <c r="BB8" s="26" t="s">
        <v>46</v>
      </c>
      <c r="BC8" s="45"/>
      <c r="BD8" s="45"/>
      <c r="BE8" s="58">
        <v>40909991.990000002</v>
      </c>
      <c r="BF8" s="26" t="s">
        <v>46</v>
      </c>
      <c r="BG8" s="45"/>
      <c r="BH8" s="45"/>
      <c r="BI8" s="58">
        <v>43528231.479999997</v>
      </c>
      <c r="BJ8" s="26" t="s">
        <v>46</v>
      </c>
      <c r="BK8" s="45"/>
      <c r="BL8" s="45"/>
      <c r="BM8" s="58">
        <v>46314038.299999997</v>
      </c>
      <c r="BN8" s="26" t="s">
        <v>46</v>
      </c>
      <c r="BO8" s="45"/>
      <c r="BP8" s="45"/>
      <c r="BQ8" s="58">
        <v>49278136.75</v>
      </c>
      <c r="BR8" s="26" t="s">
        <v>46</v>
      </c>
      <c r="BS8" s="45"/>
      <c r="BT8" s="45"/>
      <c r="BU8" s="58">
        <v>52431937.5</v>
      </c>
      <c r="BV8" s="26" t="s">
        <v>46</v>
      </c>
      <c r="BW8" s="45"/>
      <c r="BX8" s="45"/>
    </row>
    <row r="9" spans="1:76" s="77" customFormat="1" ht="136.15" customHeight="1" x14ac:dyDescent="0.45">
      <c r="A9" s="167"/>
      <c r="B9" s="35" t="s">
        <v>62</v>
      </c>
      <c r="C9" s="35"/>
      <c r="D9" s="35" t="s">
        <v>37</v>
      </c>
      <c r="E9" s="35" t="s">
        <v>48</v>
      </c>
      <c r="F9" s="35" t="s">
        <v>49</v>
      </c>
      <c r="G9" s="39" t="s">
        <v>50</v>
      </c>
      <c r="H9" s="40" t="s">
        <v>41</v>
      </c>
      <c r="I9" s="41" t="s">
        <v>42</v>
      </c>
      <c r="J9" s="35" t="s">
        <v>63</v>
      </c>
      <c r="K9" s="35" t="s">
        <v>64</v>
      </c>
      <c r="L9" s="45" t="s">
        <v>54</v>
      </c>
      <c r="M9" s="45"/>
      <c r="N9" s="45"/>
      <c r="O9" s="45"/>
      <c r="P9" s="71">
        <v>2</v>
      </c>
      <c r="Q9" s="71">
        <v>2</v>
      </c>
      <c r="R9" s="71">
        <v>2</v>
      </c>
      <c r="S9" s="71">
        <v>2</v>
      </c>
      <c r="T9" s="71">
        <v>2</v>
      </c>
      <c r="U9" s="71">
        <v>2</v>
      </c>
      <c r="V9" s="71">
        <v>2</v>
      </c>
      <c r="W9" s="71">
        <v>2</v>
      </c>
      <c r="X9" s="71">
        <v>2</v>
      </c>
      <c r="Y9" s="71">
        <f>SUM(P9:X9)</f>
        <v>18</v>
      </c>
      <c r="Z9" s="45"/>
      <c r="AA9" s="72">
        <v>6000000</v>
      </c>
      <c r="AB9" s="72">
        <v>6180000</v>
      </c>
      <c r="AC9" s="72">
        <v>6365400</v>
      </c>
      <c r="AD9" s="72">
        <v>6556362</v>
      </c>
      <c r="AE9" s="72">
        <v>6753052.8600000003</v>
      </c>
      <c r="AF9" s="72">
        <v>6955644</v>
      </c>
      <c r="AG9" s="72">
        <v>7164313.7800000003</v>
      </c>
      <c r="AH9" s="72">
        <v>7379243.1900000004</v>
      </c>
      <c r="AI9" s="72">
        <v>7600620.4900000002</v>
      </c>
      <c r="AJ9" s="73">
        <f t="shared" si="2"/>
        <v>60954636.32</v>
      </c>
      <c r="AK9" s="45"/>
      <c r="AL9" s="45"/>
      <c r="AM9" s="45"/>
      <c r="AN9" s="45"/>
      <c r="AO9" s="75">
        <f>+AA9</f>
        <v>6000000</v>
      </c>
      <c r="AP9" s="26" t="s">
        <v>46</v>
      </c>
      <c r="AQ9" s="45"/>
      <c r="AR9" s="45"/>
      <c r="AS9" s="76">
        <f>+AB9</f>
        <v>6180000</v>
      </c>
      <c r="AT9" s="26" t="s">
        <v>46</v>
      </c>
      <c r="AU9" s="45"/>
      <c r="AV9" s="45"/>
      <c r="AW9" s="76">
        <f>+AC9</f>
        <v>6365400</v>
      </c>
      <c r="AX9" s="26" t="s">
        <v>46</v>
      </c>
      <c r="AY9" s="45"/>
      <c r="AZ9" s="45"/>
      <c r="BA9" s="76">
        <f>+AD9</f>
        <v>6556362</v>
      </c>
      <c r="BB9" s="26" t="s">
        <v>46</v>
      </c>
      <c r="BC9" s="45"/>
      <c r="BD9" s="45"/>
      <c r="BE9" s="76">
        <f>+AE9</f>
        <v>6753052.8600000003</v>
      </c>
      <c r="BF9" s="26" t="s">
        <v>46</v>
      </c>
      <c r="BG9" s="45"/>
      <c r="BH9" s="45"/>
      <c r="BI9" s="76">
        <f>+AF9</f>
        <v>6955644</v>
      </c>
      <c r="BJ9" s="26" t="s">
        <v>46</v>
      </c>
      <c r="BK9" s="45"/>
      <c r="BL9" s="45"/>
      <c r="BM9" s="76">
        <f>+AG9</f>
        <v>7164313.7800000003</v>
      </c>
      <c r="BN9" s="26" t="s">
        <v>46</v>
      </c>
      <c r="BO9" s="45"/>
      <c r="BP9" s="45"/>
      <c r="BQ9" s="76">
        <f>+AH9</f>
        <v>7379243.1900000004</v>
      </c>
      <c r="BR9" s="26" t="s">
        <v>46</v>
      </c>
      <c r="BS9" s="45"/>
      <c r="BT9" s="45"/>
      <c r="BU9" s="76">
        <f>+AI9</f>
        <v>7600620.4900000002</v>
      </c>
      <c r="BV9" s="26" t="s">
        <v>46</v>
      </c>
      <c r="BW9" s="45"/>
      <c r="BX9" s="45"/>
    </row>
    <row r="10" spans="1:76" s="70" customFormat="1" ht="160.5" customHeight="1" x14ac:dyDescent="0.45">
      <c r="A10" s="167"/>
      <c r="B10" s="35" t="s">
        <v>65</v>
      </c>
      <c r="C10" s="35">
        <v>1.1000000000000001</v>
      </c>
      <c r="D10" s="35" t="s">
        <v>37</v>
      </c>
      <c r="E10" s="35" t="s">
        <v>48</v>
      </c>
      <c r="F10" s="35" t="s">
        <v>49</v>
      </c>
      <c r="G10" s="39" t="s">
        <v>50</v>
      </c>
      <c r="H10" s="40" t="s">
        <v>41</v>
      </c>
      <c r="I10" s="41" t="s">
        <v>42</v>
      </c>
      <c r="J10" s="35" t="s">
        <v>66</v>
      </c>
      <c r="K10" s="52" t="s">
        <v>67</v>
      </c>
      <c r="L10" s="45" t="s">
        <v>54</v>
      </c>
      <c r="M10" s="45"/>
      <c r="N10" s="45"/>
      <c r="O10" s="46"/>
      <c r="P10" s="71">
        <v>1</v>
      </c>
      <c r="Q10" s="71">
        <v>1</v>
      </c>
      <c r="R10" s="71">
        <v>1</v>
      </c>
      <c r="S10" s="71">
        <v>0.5</v>
      </c>
      <c r="T10" s="71">
        <v>0.6</v>
      </c>
      <c r="U10" s="71">
        <v>0.7</v>
      </c>
      <c r="V10" s="71">
        <v>0.8</v>
      </c>
      <c r="W10" s="71">
        <v>0.9</v>
      </c>
      <c r="X10" s="71">
        <v>1</v>
      </c>
      <c r="Y10" s="71">
        <v>9</v>
      </c>
      <c r="Z10" s="45"/>
      <c r="AA10" s="72">
        <v>4000000</v>
      </c>
      <c r="AB10" s="72">
        <v>4120000</v>
      </c>
      <c r="AC10" s="72">
        <v>4243600</v>
      </c>
      <c r="AD10" s="72">
        <v>4370908</v>
      </c>
      <c r="AE10" s="72">
        <v>4502035.24</v>
      </c>
      <c r="AF10" s="72">
        <v>4637096.3</v>
      </c>
      <c r="AG10" s="72">
        <v>4776209.1900000004</v>
      </c>
      <c r="AH10" s="72">
        <v>4919495.46</v>
      </c>
      <c r="AI10" s="72">
        <v>5067080.33</v>
      </c>
      <c r="AJ10" s="76">
        <f t="shared" si="2"/>
        <v>40636424.520000003</v>
      </c>
      <c r="AK10" s="45"/>
      <c r="AL10" s="45"/>
      <c r="AM10" s="45"/>
      <c r="AN10" s="45"/>
      <c r="AO10" s="75">
        <f>+AA10</f>
        <v>4000000</v>
      </c>
      <c r="AP10" s="26" t="s">
        <v>46</v>
      </c>
      <c r="AQ10" s="45"/>
      <c r="AR10" s="45"/>
      <c r="AS10" s="76">
        <f>+AB10</f>
        <v>4120000</v>
      </c>
      <c r="AT10" s="26" t="s">
        <v>46</v>
      </c>
      <c r="AU10" s="45"/>
      <c r="AV10" s="45"/>
      <c r="AW10" s="76">
        <f>+AC10</f>
        <v>4243600</v>
      </c>
      <c r="AX10" s="26" t="s">
        <v>46</v>
      </c>
      <c r="AY10" s="45"/>
      <c r="AZ10" s="45"/>
      <c r="BA10" s="76">
        <f>+AD10</f>
        <v>4370908</v>
      </c>
      <c r="BB10" s="26" t="s">
        <v>46</v>
      </c>
      <c r="BC10" s="45"/>
      <c r="BD10" s="45"/>
      <c r="BE10" s="76">
        <f>+AE10</f>
        <v>4502035.24</v>
      </c>
      <c r="BF10" s="26" t="s">
        <v>46</v>
      </c>
      <c r="BG10" s="45"/>
      <c r="BH10" s="45"/>
      <c r="BI10" s="76">
        <f>+AF10</f>
        <v>4637096.3</v>
      </c>
      <c r="BJ10" s="26" t="s">
        <v>46</v>
      </c>
      <c r="BK10" s="45"/>
      <c r="BL10" s="45"/>
      <c r="BM10" s="76">
        <f>+AG10</f>
        <v>4776209.1900000004</v>
      </c>
      <c r="BN10" s="26" t="s">
        <v>46</v>
      </c>
      <c r="BO10" s="45"/>
      <c r="BP10" s="45"/>
      <c r="BQ10" s="76">
        <f>+AH10</f>
        <v>4919495.46</v>
      </c>
      <c r="BR10" s="26" t="s">
        <v>46</v>
      </c>
      <c r="BS10" s="45"/>
      <c r="BT10" s="45"/>
      <c r="BU10" s="76">
        <f>+AI10</f>
        <v>5067080.33</v>
      </c>
      <c r="BV10" s="26" t="s">
        <v>46</v>
      </c>
      <c r="BW10" s="45"/>
      <c r="BX10" s="45"/>
    </row>
    <row r="11" spans="1:76" s="70" customFormat="1" ht="87" customHeight="1" x14ac:dyDescent="0.45">
      <c r="A11" s="167"/>
      <c r="B11" s="35" t="s">
        <v>68</v>
      </c>
      <c r="C11" s="52"/>
      <c r="D11" s="35" t="s">
        <v>37</v>
      </c>
      <c r="E11" s="35" t="s">
        <v>69</v>
      </c>
      <c r="F11" s="35" t="s">
        <v>70</v>
      </c>
      <c r="G11" s="45"/>
      <c r="H11" s="40" t="s">
        <v>41</v>
      </c>
      <c r="I11" s="41" t="s">
        <v>42</v>
      </c>
      <c r="J11" s="35" t="s">
        <v>71</v>
      </c>
      <c r="K11" s="35" t="s">
        <v>72</v>
      </c>
      <c r="L11" s="45" t="s">
        <v>54</v>
      </c>
      <c r="M11" s="45"/>
      <c r="N11" s="45"/>
      <c r="O11" s="45"/>
      <c r="P11" s="45">
        <v>1</v>
      </c>
      <c r="Q11" s="45">
        <v>1</v>
      </c>
      <c r="R11" s="45">
        <v>1</v>
      </c>
      <c r="S11" s="45">
        <v>1</v>
      </c>
      <c r="T11" s="45">
        <v>1</v>
      </c>
      <c r="U11" s="45">
        <v>1</v>
      </c>
      <c r="V11" s="45">
        <v>1</v>
      </c>
      <c r="W11" s="45">
        <v>1</v>
      </c>
      <c r="X11" s="45">
        <v>1</v>
      </c>
      <c r="Y11" s="45">
        <f>SUM(P11:X11)</f>
        <v>9</v>
      </c>
      <c r="Z11" s="45"/>
      <c r="AA11" s="72">
        <v>8000000</v>
      </c>
      <c r="AB11" s="72">
        <v>8240000</v>
      </c>
      <c r="AC11" s="72">
        <v>8480000</v>
      </c>
      <c r="AD11" s="72">
        <v>8720000</v>
      </c>
      <c r="AE11" s="72">
        <v>8960000</v>
      </c>
      <c r="AF11" s="72">
        <v>9200000</v>
      </c>
      <c r="AG11" s="72">
        <v>9440000</v>
      </c>
      <c r="AH11" s="72">
        <v>9680000</v>
      </c>
      <c r="AI11" s="72">
        <v>9920000</v>
      </c>
      <c r="AJ11" s="72">
        <f t="shared" si="2"/>
        <v>80640000</v>
      </c>
      <c r="AK11" s="45"/>
      <c r="AL11" s="45"/>
      <c r="AM11" s="45"/>
      <c r="AN11" s="45"/>
      <c r="AO11" s="58">
        <f t="shared" ref="AO11:AO14" si="12">+AA11</f>
        <v>8000000</v>
      </c>
      <c r="AP11" s="26" t="s">
        <v>46</v>
      </c>
      <c r="AQ11" s="58"/>
      <c r="AR11" s="26"/>
      <c r="AS11" s="58">
        <f t="shared" ref="AS11:AS14" si="13">+AB11</f>
        <v>8240000</v>
      </c>
      <c r="AT11" s="26" t="s">
        <v>46</v>
      </c>
      <c r="AU11" s="58"/>
      <c r="AV11" s="26"/>
      <c r="AW11" s="58">
        <f t="shared" ref="AW11:AW14" si="14">+AC11</f>
        <v>8480000</v>
      </c>
      <c r="AX11" s="26" t="s">
        <v>58</v>
      </c>
      <c r="AY11" s="58"/>
      <c r="AZ11" s="26"/>
      <c r="BA11" s="58">
        <f t="shared" ref="BA11:BA14" si="15">+AD11</f>
        <v>8720000</v>
      </c>
      <c r="BB11" s="26" t="s">
        <v>58</v>
      </c>
      <c r="BC11" s="58"/>
      <c r="BD11" s="26"/>
      <c r="BE11" s="58">
        <f t="shared" ref="BE11:BE14" si="16">AE11</f>
        <v>8960000</v>
      </c>
      <c r="BF11" s="26" t="s">
        <v>58</v>
      </c>
      <c r="BG11" s="58"/>
      <c r="BH11" s="26"/>
      <c r="BI11" s="58">
        <f t="shared" ref="BI11:BI14" si="17">AF11</f>
        <v>9200000</v>
      </c>
      <c r="BJ11" s="26" t="s">
        <v>58</v>
      </c>
      <c r="BK11" s="58"/>
      <c r="BL11" s="26"/>
      <c r="BM11" s="58">
        <f t="shared" ref="BM11:BM14" si="18">AG11</f>
        <v>9440000</v>
      </c>
      <c r="BN11" s="26" t="s">
        <v>58</v>
      </c>
      <c r="BO11" s="58"/>
      <c r="BP11" s="26"/>
      <c r="BQ11" s="58">
        <f t="shared" ref="BQ11:BQ14" si="19">AH11</f>
        <v>9680000</v>
      </c>
      <c r="BR11" s="26" t="s">
        <v>58</v>
      </c>
      <c r="BS11" s="58"/>
      <c r="BT11" s="26"/>
      <c r="BU11" s="58">
        <f t="shared" ref="BU11:BU14" si="20">AI11</f>
        <v>9920000</v>
      </c>
      <c r="BV11" s="26" t="s">
        <v>58</v>
      </c>
      <c r="BW11" s="59"/>
      <c r="BX11" s="60"/>
    </row>
    <row r="12" spans="1:76" s="70" customFormat="1" ht="171.75" customHeight="1" x14ac:dyDescent="0.45">
      <c r="A12" s="167"/>
      <c r="B12" s="78" t="s">
        <v>73</v>
      </c>
      <c r="C12" s="79"/>
      <c r="D12" s="35" t="s">
        <v>37</v>
      </c>
      <c r="E12" s="35" t="s">
        <v>69</v>
      </c>
      <c r="F12" s="35" t="s">
        <v>70</v>
      </c>
      <c r="G12" s="45"/>
      <c r="H12" s="40" t="s">
        <v>41</v>
      </c>
      <c r="I12" s="41" t="s">
        <v>42</v>
      </c>
      <c r="J12" s="78" t="s">
        <v>74</v>
      </c>
      <c r="K12" s="78" t="s">
        <v>75</v>
      </c>
      <c r="L12" s="80" t="s">
        <v>45</v>
      </c>
      <c r="M12" s="80"/>
      <c r="N12" s="80"/>
      <c r="O12" s="80"/>
      <c r="P12" s="81">
        <v>0.2</v>
      </c>
      <c r="Q12" s="81">
        <v>0.3</v>
      </c>
      <c r="R12" s="81">
        <v>0.4</v>
      </c>
      <c r="S12" s="81">
        <v>0.5</v>
      </c>
      <c r="T12" s="81">
        <v>0.6</v>
      </c>
      <c r="U12" s="81">
        <v>0.7</v>
      </c>
      <c r="V12" s="81">
        <v>0.8</v>
      </c>
      <c r="W12" s="81">
        <v>0.9</v>
      </c>
      <c r="X12" s="81">
        <v>1</v>
      </c>
      <c r="Y12" s="81">
        <v>1</v>
      </c>
      <c r="Z12" s="80"/>
      <c r="AA12" s="72">
        <v>8000000</v>
      </c>
      <c r="AB12" s="72">
        <v>8240000</v>
      </c>
      <c r="AC12" s="72">
        <v>8480000</v>
      </c>
      <c r="AD12" s="72">
        <v>8720000</v>
      </c>
      <c r="AE12" s="72">
        <v>8960000</v>
      </c>
      <c r="AF12" s="72">
        <v>9200000</v>
      </c>
      <c r="AG12" s="72">
        <v>9440000</v>
      </c>
      <c r="AH12" s="72">
        <v>9680000</v>
      </c>
      <c r="AI12" s="72">
        <v>9920000</v>
      </c>
      <c r="AJ12" s="72">
        <f t="shared" si="2"/>
        <v>80640000</v>
      </c>
      <c r="AK12" s="45"/>
      <c r="AL12" s="45"/>
      <c r="AM12" s="45"/>
      <c r="AN12" s="45"/>
      <c r="AO12" s="58">
        <f t="shared" si="12"/>
        <v>8000000</v>
      </c>
      <c r="AP12" s="26" t="s">
        <v>46</v>
      </c>
      <c r="AQ12" s="58"/>
      <c r="AR12" s="26"/>
      <c r="AS12" s="58">
        <f t="shared" si="13"/>
        <v>8240000</v>
      </c>
      <c r="AT12" s="26" t="s">
        <v>46</v>
      </c>
      <c r="AU12" s="58"/>
      <c r="AV12" s="26"/>
      <c r="AW12" s="58">
        <f t="shared" si="14"/>
        <v>8480000</v>
      </c>
      <c r="AX12" s="26" t="s">
        <v>58</v>
      </c>
      <c r="AY12" s="58"/>
      <c r="AZ12" s="26"/>
      <c r="BA12" s="58">
        <f t="shared" si="15"/>
        <v>8720000</v>
      </c>
      <c r="BB12" s="26" t="s">
        <v>58</v>
      </c>
      <c r="BC12" s="58"/>
      <c r="BD12" s="26"/>
      <c r="BE12" s="58">
        <f t="shared" si="16"/>
        <v>8960000</v>
      </c>
      <c r="BF12" s="26" t="s">
        <v>58</v>
      </c>
      <c r="BG12" s="58"/>
      <c r="BH12" s="26"/>
      <c r="BI12" s="58">
        <f t="shared" si="17"/>
        <v>9200000</v>
      </c>
      <c r="BJ12" s="26" t="s">
        <v>58</v>
      </c>
      <c r="BK12" s="58"/>
      <c r="BL12" s="26"/>
      <c r="BM12" s="58">
        <f t="shared" si="18"/>
        <v>9440000</v>
      </c>
      <c r="BN12" s="26" t="s">
        <v>58</v>
      </c>
      <c r="BO12" s="58"/>
      <c r="BP12" s="26"/>
      <c r="BQ12" s="58">
        <f t="shared" si="19"/>
        <v>9680000</v>
      </c>
      <c r="BR12" s="26" t="s">
        <v>58</v>
      </c>
      <c r="BS12" s="58"/>
      <c r="BT12" s="26"/>
      <c r="BU12" s="58">
        <f t="shared" si="20"/>
        <v>9920000</v>
      </c>
      <c r="BV12" s="26" t="s">
        <v>58</v>
      </c>
      <c r="BW12" s="59"/>
      <c r="BX12" s="60"/>
    </row>
    <row r="13" spans="1:76" s="70" customFormat="1" ht="87" customHeight="1" x14ac:dyDescent="0.45">
      <c r="A13" s="167"/>
      <c r="B13" s="78" t="s">
        <v>76</v>
      </c>
      <c r="C13" s="79"/>
      <c r="D13" s="35" t="s">
        <v>37</v>
      </c>
      <c r="E13" s="35" t="s">
        <v>69</v>
      </c>
      <c r="F13" s="35" t="s">
        <v>70</v>
      </c>
      <c r="G13" s="45"/>
      <c r="H13" s="40" t="s">
        <v>41</v>
      </c>
      <c r="I13" s="41" t="s">
        <v>42</v>
      </c>
      <c r="J13" s="78" t="s">
        <v>77</v>
      </c>
      <c r="K13" s="78" t="s">
        <v>78</v>
      </c>
      <c r="L13" s="80" t="s">
        <v>45</v>
      </c>
      <c r="M13" s="80"/>
      <c r="N13" s="80"/>
      <c r="O13" s="80"/>
      <c r="P13" s="80">
        <v>1</v>
      </c>
      <c r="Q13" s="80">
        <v>1</v>
      </c>
      <c r="R13" s="80">
        <v>1</v>
      </c>
      <c r="S13" s="80">
        <v>1</v>
      </c>
      <c r="T13" s="80">
        <v>1</v>
      </c>
      <c r="U13" s="80">
        <v>1</v>
      </c>
      <c r="V13" s="80">
        <v>1</v>
      </c>
      <c r="W13" s="80">
        <v>1</v>
      </c>
      <c r="X13" s="80">
        <v>1</v>
      </c>
      <c r="Y13" s="80">
        <f>SUM(P13:X13)</f>
        <v>9</v>
      </c>
      <c r="Z13" s="80"/>
      <c r="AA13" s="72">
        <v>8000000</v>
      </c>
      <c r="AB13" s="72">
        <v>8240000</v>
      </c>
      <c r="AC13" s="72">
        <v>8480000</v>
      </c>
      <c r="AD13" s="72">
        <v>8720000</v>
      </c>
      <c r="AE13" s="72">
        <v>8960000</v>
      </c>
      <c r="AF13" s="72">
        <v>9200000</v>
      </c>
      <c r="AG13" s="72">
        <v>9440000</v>
      </c>
      <c r="AH13" s="72">
        <v>9680000</v>
      </c>
      <c r="AI13" s="72">
        <v>9920000</v>
      </c>
      <c r="AJ13" s="72">
        <f t="shared" si="2"/>
        <v>80640000</v>
      </c>
      <c r="AK13" s="45"/>
      <c r="AL13" s="45"/>
      <c r="AM13" s="45"/>
      <c r="AN13" s="45"/>
      <c r="AO13" s="58">
        <f t="shared" si="12"/>
        <v>8000000</v>
      </c>
      <c r="AP13" s="26" t="s">
        <v>46</v>
      </c>
      <c r="AQ13" s="58"/>
      <c r="AR13" s="26"/>
      <c r="AS13" s="58">
        <f t="shared" si="13"/>
        <v>8240000</v>
      </c>
      <c r="AT13" s="26" t="s">
        <v>46</v>
      </c>
      <c r="AU13" s="58"/>
      <c r="AV13" s="26"/>
      <c r="AW13" s="58">
        <f t="shared" si="14"/>
        <v>8480000</v>
      </c>
      <c r="AX13" s="26" t="s">
        <v>58</v>
      </c>
      <c r="AY13" s="58"/>
      <c r="AZ13" s="26"/>
      <c r="BA13" s="58">
        <f t="shared" si="15"/>
        <v>8720000</v>
      </c>
      <c r="BB13" s="26" t="s">
        <v>58</v>
      </c>
      <c r="BC13" s="58"/>
      <c r="BD13" s="26"/>
      <c r="BE13" s="58">
        <f t="shared" si="16"/>
        <v>8960000</v>
      </c>
      <c r="BF13" s="26" t="s">
        <v>58</v>
      </c>
      <c r="BG13" s="58"/>
      <c r="BH13" s="26"/>
      <c r="BI13" s="58">
        <f t="shared" si="17"/>
        <v>9200000</v>
      </c>
      <c r="BJ13" s="26" t="s">
        <v>58</v>
      </c>
      <c r="BK13" s="58"/>
      <c r="BL13" s="26"/>
      <c r="BM13" s="58">
        <f t="shared" si="18"/>
        <v>9440000</v>
      </c>
      <c r="BN13" s="26" t="s">
        <v>58</v>
      </c>
      <c r="BO13" s="58"/>
      <c r="BP13" s="26"/>
      <c r="BQ13" s="58">
        <f t="shared" si="19"/>
        <v>9680000</v>
      </c>
      <c r="BR13" s="26" t="s">
        <v>58</v>
      </c>
      <c r="BS13" s="58"/>
      <c r="BT13" s="26"/>
      <c r="BU13" s="58">
        <f t="shared" si="20"/>
        <v>9920000</v>
      </c>
      <c r="BV13" s="26" t="s">
        <v>58</v>
      </c>
      <c r="BW13" s="59"/>
      <c r="BX13" s="60"/>
    </row>
    <row r="14" spans="1:76" s="11" customFormat="1" ht="98.65" customHeight="1" x14ac:dyDescent="0.45">
      <c r="A14" s="167"/>
      <c r="B14" s="78" t="s">
        <v>79</v>
      </c>
      <c r="C14" s="79"/>
      <c r="D14" s="35" t="s">
        <v>37</v>
      </c>
      <c r="E14" s="35" t="s">
        <v>69</v>
      </c>
      <c r="F14" s="35" t="s">
        <v>70</v>
      </c>
      <c r="G14" s="45"/>
      <c r="H14" s="40" t="s">
        <v>41</v>
      </c>
      <c r="I14" s="41" t="s">
        <v>42</v>
      </c>
      <c r="J14" s="78" t="s">
        <v>80</v>
      </c>
      <c r="K14" s="78" t="s">
        <v>81</v>
      </c>
      <c r="L14" s="80" t="s">
        <v>54</v>
      </c>
      <c r="M14" s="82"/>
      <c r="N14" s="82"/>
      <c r="O14" s="82"/>
      <c r="P14" s="80">
        <v>1</v>
      </c>
      <c r="Q14" s="80">
        <v>1</v>
      </c>
      <c r="R14" s="80">
        <v>1</v>
      </c>
      <c r="S14" s="80">
        <v>1</v>
      </c>
      <c r="T14" s="80">
        <v>1</v>
      </c>
      <c r="U14" s="80">
        <v>1</v>
      </c>
      <c r="V14" s="80">
        <v>1</v>
      </c>
      <c r="W14" s="80">
        <v>1</v>
      </c>
      <c r="X14" s="80">
        <v>1</v>
      </c>
      <c r="Y14" s="80">
        <f>SUM(P14:X14)</f>
        <v>9</v>
      </c>
      <c r="Z14" s="82"/>
      <c r="AA14" s="72">
        <v>8000000</v>
      </c>
      <c r="AB14" s="72">
        <v>8240000</v>
      </c>
      <c r="AC14" s="72">
        <v>8480000</v>
      </c>
      <c r="AD14" s="72">
        <v>8720000</v>
      </c>
      <c r="AE14" s="72">
        <v>8960000</v>
      </c>
      <c r="AF14" s="72">
        <v>9200000</v>
      </c>
      <c r="AG14" s="72">
        <v>9440000</v>
      </c>
      <c r="AH14" s="72">
        <v>9680000</v>
      </c>
      <c r="AI14" s="72">
        <v>9920000</v>
      </c>
      <c r="AJ14" s="72">
        <f t="shared" si="2"/>
        <v>80640000</v>
      </c>
      <c r="AK14" s="45"/>
      <c r="AL14" s="45"/>
      <c r="AM14" s="45"/>
      <c r="AN14" s="45"/>
      <c r="AO14" s="58">
        <f t="shared" si="12"/>
        <v>8000000</v>
      </c>
      <c r="AP14" s="26" t="s">
        <v>46</v>
      </c>
      <c r="AQ14" s="58"/>
      <c r="AR14" s="26"/>
      <c r="AS14" s="58">
        <f t="shared" si="13"/>
        <v>8240000</v>
      </c>
      <c r="AT14" s="26" t="s">
        <v>46</v>
      </c>
      <c r="AU14" s="58"/>
      <c r="AV14" s="26"/>
      <c r="AW14" s="58">
        <f t="shared" si="14"/>
        <v>8480000</v>
      </c>
      <c r="AX14" s="26" t="s">
        <v>58</v>
      </c>
      <c r="AY14" s="58"/>
      <c r="AZ14" s="26"/>
      <c r="BA14" s="58">
        <f t="shared" si="15"/>
        <v>8720000</v>
      </c>
      <c r="BB14" s="26" t="s">
        <v>58</v>
      </c>
      <c r="BC14" s="58"/>
      <c r="BD14" s="26"/>
      <c r="BE14" s="58">
        <f t="shared" si="16"/>
        <v>8960000</v>
      </c>
      <c r="BF14" s="26" t="s">
        <v>58</v>
      </c>
      <c r="BG14" s="58"/>
      <c r="BH14" s="26"/>
      <c r="BI14" s="58">
        <f t="shared" si="17"/>
        <v>9200000</v>
      </c>
      <c r="BJ14" s="26" t="s">
        <v>58</v>
      </c>
      <c r="BK14" s="58"/>
      <c r="BL14" s="26"/>
      <c r="BM14" s="58">
        <f t="shared" si="18"/>
        <v>9440000</v>
      </c>
      <c r="BN14" s="26" t="s">
        <v>58</v>
      </c>
      <c r="BO14" s="58"/>
      <c r="BP14" s="26"/>
      <c r="BQ14" s="58">
        <f t="shared" si="19"/>
        <v>9680000</v>
      </c>
      <c r="BR14" s="26" t="s">
        <v>58</v>
      </c>
      <c r="BS14" s="58"/>
      <c r="BT14" s="26"/>
      <c r="BU14" s="58">
        <f t="shared" si="20"/>
        <v>9920000</v>
      </c>
      <c r="BV14" s="26" t="s">
        <v>58</v>
      </c>
      <c r="BW14" s="59"/>
      <c r="BX14" s="60"/>
    </row>
    <row r="15" spans="1:76" s="70" customFormat="1" ht="159.75" customHeight="1" x14ac:dyDescent="0.45">
      <c r="A15" s="167"/>
      <c r="B15" s="35" t="s">
        <v>82</v>
      </c>
      <c r="C15" s="52"/>
      <c r="D15" s="35" t="s">
        <v>37</v>
      </c>
      <c r="E15" s="35" t="s">
        <v>83</v>
      </c>
      <c r="F15" s="35" t="s">
        <v>84</v>
      </c>
      <c r="G15" s="53" t="s">
        <v>85</v>
      </c>
      <c r="H15" s="40" t="s">
        <v>41</v>
      </c>
      <c r="I15" s="41" t="s">
        <v>42</v>
      </c>
      <c r="J15" s="35" t="s">
        <v>86</v>
      </c>
      <c r="K15" s="35" t="s">
        <v>87</v>
      </c>
      <c r="L15" s="45" t="s">
        <v>54</v>
      </c>
      <c r="M15" s="45"/>
      <c r="N15" s="45"/>
      <c r="O15" s="45"/>
      <c r="P15" s="45">
        <v>1</v>
      </c>
      <c r="Q15" s="45">
        <v>1</v>
      </c>
      <c r="R15" s="45">
        <v>1</v>
      </c>
      <c r="S15" s="45">
        <v>1</v>
      </c>
      <c r="T15" s="45">
        <v>1</v>
      </c>
      <c r="U15" s="45">
        <v>1</v>
      </c>
      <c r="V15" s="45">
        <v>1</v>
      </c>
      <c r="W15" s="45">
        <v>1</v>
      </c>
      <c r="X15" s="45">
        <v>1</v>
      </c>
      <c r="Y15" s="45">
        <v>9</v>
      </c>
      <c r="Z15" s="45"/>
      <c r="AA15" s="83">
        <v>5500000</v>
      </c>
      <c r="AB15" s="83">
        <v>5805800</v>
      </c>
      <c r="AC15" s="83">
        <v>6128602</v>
      </c>
      <c r="AD15" s="83">
        <v>6469353</v>
      </c>
      <c r="AE15" s="83">
        <v>6829049</v>
      </c>
      <c r="AF15" s="83">
        <v>7208744</v>
      </c>
      <c r="AG15" s="83">
        <v>7609550</v>
      </c>
      <c r="AH15" s="83">
        <v>8032641</v>
      </c>
      <c r="AI15" s="83">
        <v>8479256</v>
      </c>
      <c r="AJ15" s="84">
        <f t="shared" si="2"/>
        <v>62062995</v>
      </c>
      <c r="AK15" s="45"/>
      <c r="AL15" s="45"/>
      <c r="AM15" s="45"/>
      <c r="AN15" s="45"/>
      <c r="AO15" s="83">
        <v>5500000</v>
      </c>
      <c r="AP15" s="26" t="s">
        <v>46</v>
      </c>
      <c r="AQ15" s="45"/>
      <c r="AR15" s="45"/>
      <c r="AS15" s="83">
        <v>5805800</v>
      </c>
      <c r="AT15" s="26" t="s">
        <v>46</v>
      </c>
      <c r="AU15" s="45"/>
      <c r="AV15" s="45"/>
      <c r="AW15" s="83">
        <v>6128602</v>
      </c>
      <c r="AX15" s="26" t="s">
        <v>46</v>
      </c>
      <c r="AY15" s="45"/>
      <c r="AZ15" s="45"/>
      <c r="BA15" s="83">
        <v>6469353</v>
      </c>
      <c r="BB15" s="26" t="s">
        <v>46</v>
      </c>
      <c r="BC15" s="45"/>
      <c r="BD15" s="45"/>
      <c r="BE15" s="83">
        <v>6829049</v>
      </c>
      <c r="BF15" s="26" t="s">
        <v>46</v>
      </c>
      <c r="BG15" s="45"/>
      <c r="BH15" s="45"/>
      <c r="BI15" s="83">
        <v>7208744</v>
      </c>
      <c r="BJ15" s="26" t="s">
        <v>46</v>
      </c>
      <c r="BK15" s="45"/>
      <c r="BL15" s="45"/>
      <c r="BM15" s="83">
        <v>7609550</v>
      </c>
      <c r="BN15" s="26" t="s">
        <v>46</v>
      </c>
      <c r="BO15" s="45"/>
      <c r="BP15" s="45"/>
      <c r="BQ15" s="83">
        <v>8032641</v>
      </c>
      <c r="BR15" s="26" t="s">
        <v>46</v>
      </c>
      <c r="BS15" s="45"/>
      <c r="BT15" s="45"/>
      <c r="BU15" s="83">
        <v>8479256</v>
      </c>
      <c r="BV15" s="26" t="s">
        <v>46</v>
      </c>
      <c r="BW15" s="45"/>
      <c r="BX15" s="45"/>
    </row>
    <row r="16" spans="1:76" s="11" customFormat="1" ht="290.64999999999998" customHeight="1" x14ac:dyDescent="0.45">
      <c r="A16" s="167"/>
      <c r="B16" s="35" t="s">
        <v>88</v>
      </c>
      <c r="C16" s="35"/>
      <c r="D16" s="35" t="s">
        <v>37</v>
      </c>
      <c r="E16" s="35" t="s">
        <v>89</v>
      </c>
      <c r="F16" s="35" t="s">
        <v>70</v>
      </c>
      <c r="G16" s="39" t="s">
        <v>90</v>
      </c>
      <c r="H16" s="41" t="s">
        <v>41</v>
      </c>
      <c r="I16" s="41" t="s">
        <v>42</v>
      </c>
      <c r="J16" s="35" t="s">
        <v>91</v>
      </c>
      <c r="K16" s="35" t="s">
        <v>92</v>
      </c>
      <c r="L16" s="45" t="s">
        <v>45</v>
      </c>
      <c r="M16" s="85"/>
      <c r="N16" s="85"/>
      <c r="O16" s="85"/>
      <c r="P16" s="46">
        <v>0.2</v>
      </c>
      <c r="Q16" s="46">
        <f>P16+0.1</f>
        <v>0.30000000000000004</v>
      </c>
      <c r="R16" s="46">
        <f t="shared" ref="R16:X16" si="21">Q16+0.1</f>
        <v>0.4</v>
      </c>
      <c r="S16" s="46">
        <f t="shared" si="21"/>
        <v>0.5</v>
      </c>
      <c r="T16" s="46">
        <f t="shared" si="21"/>
        <v>0.6</v>
      </c>
      <c r="U16" s="46">
        <f t="shared" si="21"/>
        <v>0.7</v>
      </c>
      <c r="V16" s="46">
        <f t="shared" si="21"/>
        <v>0.79999999999999993</v>
      </c>
      <c r="W16" s="46">
        <f t="shared" si="21"/>
        <v>0.89999999999999991</v>
      </c>
      <c r="X16" s="46">
        <f t="shared" si="21"/>
        <v>0.99999999999999989</v>
      </c>
      <c r="Y16" s="46">
        <f>X16</f>
        <v>0.99999999999999989</v>
      </c>
      <c r="Z16" s="45"/>
      <c r="AA16" s="49">
        <v>1500000</v>
      </c>
      <c r="AB16" s="49">
        <v>1500000</v>
      </c>
      <c r="AC16" s="49">
        <v>1500000</v>
      </c>
      <c r="AD16" s="49">
        <v>1500000</v>
      </c>
      <c r="AE16" s="49">
        <v>1725000</v>
      </c>
      <c r="AF16" s="49">
        <v>1725000</v>
      </c>
      <c r="AG16" s="49">
        <v>1725000</v>
      </c>
      <c r="AH16" s="49">
        <v>1725000</v>
      </c>
      <c r="AI16" s="49">
        <v>1725000</v>
      </c>
      <c r="AJ16" s="76">
        <f t="shared" si="2"/>
        <v>14625000</v>
      </c>
      <c r="AK16" s="45"/>
      <c r="AL16" s="45"/>
      <c r="AM16" s="45"/>
      <c r="AN16" s="45"/>
      <c r="AO16" s="86">
        <v>1500000</v>
      </c>
      <c r="AP16" s="26" t="s">
        <v>46</v>
      </c>
      <c r="AQ16" s="45"/>
      <c r="AR16" s="45"/>
      <c r="AS16" s="49">
        <v>1500000</v>
      </c>
      <c r="AT16" s="26" t="s">
        <v>46</v>
      </c>
      <c r="AU16" s="45"/>
      <c r="AV16" s="45"/>
      <c r="AW16" s="49">
        <v>1500000</v>
      </c>
      <c r="AX16" s="26" t="s">
        <v>46</v>
      </c>
      <c r="AY16" s="45"/>
      <c r="AZ16" s="45"/>
      <c r="BA16" s="49">
        <v>1500000</v>
      </c>
      <c r="BB16" s="26" t="s">
        <v>46</v>
      </c>
      <c r="BC16" s="45"/>
      <c r="BD16" s="45"/>
      <c r="BE16" s="49">
        <v>1725000</v>
      </c>
      <c r="BF16" s="26" t="s">
        <v>46</v>
      </c>
      <c r="BG16" s="45"/>
      <c r="BH16" s="45"/>
      <c r="BI16" s="49">
        <v>1725000</v>
      </c>
      <c r="BJ16" s="26" t="s">
        <v>46</v>
      </c>
      <c r="BK16" s="45"/>
      <c r="BL16" s="45"/>
      <c r="BM16" s="49">
        <v>1725000</v>
      </c>
      <c r="BN16" s="26" t="s">
        <v>46</v>
      </c>
      <c r="BO16" s="45"/>
      <c r="BP16" s="45"/>
      <c r="BQ16" s="49">
        <v>1725000</v>
      </c>
      <c r="BR16" s="26" t="s">
        <v>46</v>
      </c>
      <c r="BS16" s="45"/>
      <c r="BT16" s="45"/>
      <c r="BU16" s="49">
        <v>1725000</v>
      </c>
      <c r="BV16" s="26" t="s">
        <v>46</v>
      </c>
      <c r="BW16" s="45"/>
      <c r="BX16" s="45"/>
    </row>
    <row r="17" spans="1:76" s="11" customFormat="1" ht="168" customHeight="1" x14ac:dyDescent="0.45">
      <c r="A17" s="167"/>
      <c r="B17" s="35" t="s">
        <v>93</v>
      </c>
      <c r="C17" s="35"/>
      <c r="D17" s="35" t="s">
        <v>37</v>
      </c>
      <c r="E17" s="35" t="s">
        <v>94</v>
      </c>
      <c r="F17" s="35" t="s">
        <v>95</v>
      </c>
      <c r="G17" s="39" t="s">
        <v>96</v>
      </c>
      <c r="H17" s="40" t="s">
        <v>97</v>
      </c>
      <c r="I17" s="40" t="s">
        <v>42</v>
      </c>
      <c r="J17" s="35" t="s">
        <v>98</v>
      </c>
      <c r="K17" s="87" t="s">
        <v>99</v>
      </c>
      <c r="L17" s="45" t="s">
        <v>45</v>
      </c>
      <c r="M17" s="85"/>
      <c r="N17" s="85"/>
      <c r="O17" s="85"/>
      <c r="P17" s="46">
        <v>0.2</v>
      </c>
      <c r="Q17" s="46">
        <f>P17+0.1</f>
        <v>0.30000000000000004</v>
      </c>
      <c r="R17" s="46">
        <f t="shared" ref="R17:X17" si="22">Q17+0.1</f>
        <v>0.4</v>
      </c>
      <c r="S17" s="46">
        <f t="shared" si="22"/>
        <v>0.5</v>
      </c>
      <c r="T17" s="46">
        <f t="shared" si="22"/>
        <v>0.6</v>
      </c>
      <c r="U17" s="46">
        <f t="shared" si="22"/>
        <v>0.7</v>
      </c>
      <c r="V17" s="46">
        <f t="shared" si="22"/>
        <v>0.79999999999999993</v>
      </c>
      <c r="W17" s="46">
        <f t="shared" si="22"/>
        <v>0.89999999999999991</v>
      </c>
      <c r="X17" s="46">
        <f t="shared" si="22"/>
        <v>0.99999999999999989</v>
      </c>
      <c r="Y17" s="46">
        <f>X17</f>
        <v>0.99999999999999989</v>
      </c>
      <c r="Z17" s="45"/>
      <c r="AA17" s="49">
        <v>120000000</v>
      </c>
      <c r="AB17" s="49">
        <f>+AA17*(1+0.03)</f>
        <v>123600000</v>
      </c>
      <c r="AC17" s="49">
        <f>AB17*(1+0.03)</f>
        <v>127308000</v>
      </c>
      <c r="AD17" s="49">
        <f t="shared" ref="AD17:AD18" si="23">+AC17*(1+0.03)</f>
        <v>131127240</v>
      </c>
      <c r="AE17" s="49">
        <f t="shared" ref="AE17:AE18" si="24">AD17*(1+0.03)</f>
        <v>135061057.20000002</v>
      </c>
      <c r="AF17" s="49">
        <f t="shared" ref="AF17:AF18" si="25">+AE17*(1+0.03)</f>
        <v>139112888.91600001</v>
      </c>
      <c r="AG17" s="49">
        <f t="shared" ref="AG17:AG18" si="26">AF17*(1+0.03)</f>
        <v>143286275.58348</v>
      </c>
      <c r="AH17" s="49">
        <f t="shared" ref="AH17:AH18" si="27">+AG17*(1+0.03)</f>
        <v>147584863.85098439</v>
      </c>
      <c r="AI17" s="49">
        <f t="shared" ref="AI17:AI18" si="28">AH17*(1+0.03)</f>
        <v>152012409.76651394</v>
      </c>
      <c r="AJ17" s="49">
        <f t="shared" si="2"/>
        <v>1219092735.3169785</v>
      </c>
      <c r="AK17" s="85"/>
      <c r="AL17" s="85"/>
      <c r="AM17" s="85"/>
      <c r="AN17" s="85"/>
      <c r="AO17" s="86">
        <v>120000000</v>
      </c>
      <c r="AP17" s="26" t="s">
        <v>46</v>
      </c>
      <c r="AQ17" s="85"/>
      <c r="AR17" s="85"/>
      <c r="AS17" s="88">
        <f>+AB17</f>
        <v>123600000</v>
      </c>
      <c r="AT17" s="26" t="s">
        <v>46</v>
      </c>
      <c r="AU17" s="85"/>
      <c r="AV17" s="85"/>
      <c r="AW17" s="49">
        <v>127308000</v>
      </c>
      <c r="AX17" s="26" t="s">
        <v>46</v>
      </c>
      <c r="AY17" s="85"/>
      <c r="AZ17" s="85"/>
      <c r="BA17" s="49">
        <v>131127240</v>
      </c>
      <c r="BB17" s="26" t="s">
        <v>46</v>
      </c>
      <c r="BC17" s="85"/>
      <c r="BD17" s="85"/>
      <c r="BE17" s="49">
        <v>135061057.20000002</v>
      </c>
      <c r="BF17" s="26" t="s">
        <v>46</v>
      </c>
      <c r="BG17" s="85"/>
      <c r="BH17" s="85"/>
      <c r="BI17" s="49">
        <v>139112888.91600001</v>
      </c>
      <c r="BJ17" s="26" t="s">
        <v>46</v>
      </c>
      <c r="BK17" s="85"/>
      <c r="BL17" s="85"/>
      <c r="BM17" s="49">
        <v>143286275.58348</v>
      </c>
      <c r="BN17" s="26" t="s">
        <v>46</v>
      </c>
      <c r="BO17" s="85"/>
      <c r="BP17" s="85"/>
      <c r="BQ17" s="49">
        <v>147584863.85098439</v>
      </c>
      <c r="BR17" s="26" t="s">
        <v>46</v>
      </c>
      <c r="BS17" s="85"/>
      <c r="BT17" s="85"/>
      <c r="BU17" s="49">
        <v>152012409.76651394</v>
      </c>
      <c r="BV17" s="26" t="s">
        <v>46</v>
      </c>
      <c r="BW17" s="85"/>
      <c r="BX17" s="85"/>
    </row>
    <row r="18" spans="1:76" s="11" customFormat="1" ht="189.4" customHeight="1" x14ac:dyDescent="0.45">
      <c r="A18" s="167"/>
      <c r="B18" s="35" t="s">
        <v>100</v>
      </c>
      <c r="C18" s="35"/>
      <c r="D18" s="35" t="s">
        <v>37</v>
      </c>
      <c r="E18" s="35" t="s">
        <v>101</v>
      </c>
      <c r="F18" s="35" t="s">
        <v>102</v>
      </c>
      <c r="G18" s="39" t="s">
        <v>103</v>
      </c>
      <c r="H18" s="40" t="s">
        <v>97</v>
      </c>
      <c r="I18" s="40" t="s">
        <v>42</v>
      </c>
      <c r="J18" s="35" t="s">
        <v>104</v>
      </c>
      <c r="K18" s="35" t="s">
        <v>105</v>
      </c>
      <c r="L18" s="45" t="s">
        <v>45</v>
      </c>
      <c r="M18" s="85"/>
      <c r="N18" s="85"/>
      <c r="O18" s="85"/>
      <c r="P18" s="46">
        <v>0.2</v>
      </c>
      <c r="Q18" s="46">
        <f>P18+0.1</f>
        <v>0.30000000000000004</v>
      </c>
      <c r="R18" s="46">
        <f t="shared" ref="R18:X18" si="29">Q18+0.1</f>
        <v>0.4</v>
      </c>
      <c r="S18" s="46">
        <f t="shared" si="29"/>
        <v>0.5</v>
      </c>
      <c r="T18" s="46">
        <f t="shared" si="29"/>
        <v>0.6</v>
      </c>
      <c r="U18" s="46">
        <f t="shared" si="29"/>
        <v>0.7</v>
      </c>
      <c r="V18" s="46">
        <f t="shared" si="29"/>
        <v>0.79999999999999993</v>
      </c>
      <c r="W18" s="46">
        <f t="shared" si="29"/>
        <v>0.89999999999999991</v>
      </c>
      <c r="X18" s="46">
        <f t="shared" si="29"/>
        <v>0.99999999999999989</v>
      </c>
      <c r="Y18" s="46">
        <f>X18</f>
        <v>0.99999999999999989</v>
      </c>
      <c r="Z18" s="85"/>
      <c r="AA18" s="49">
        <v>120000000</v>
      </c>
      <c r="AB18" s="49">
        <f>+AA18*(1+0.03)</f>
        <v>123600000</v>
      </c>
      <c r="AC18" s="49">
        <f>AB18*(1+0.03)</f>
        <v>127308000</v>
      </c>
      <c r="AD18" s="49">
        <f t="shared" si="23"/>
        <v>131127240</v>
      </c>
      <c r="AE18" s="49">
        <f t="shared" si="24"/>
        <v>135061057.20000002</v>
      </c>
      <c r="AF18" s="49">
        <f t="shared" si="25"/>
        <v>139112888.91600001</v>
      </c>
      <c r="AG18" s="49">
        <f t="shared" si="26"/>
        <v>143286275.58348</v>
      </c>
      <c r="AH18" s="49">
        <f t="shared" si="27"/>
        <v>147584863.85098439</v>
      </c>
      <c r="AI18" s="49">
        <f t="shared" si="28"/>
        <v>152012409.76651394</v>
      </c>
      <c r="AJ18" s="49">
        <f t="shared" si="2"/>
        <v>1219092735.3169785</v>
      </c>
      <c r="AK18" s="85"/>
      <c r="AL18" s="85"/>
      <c r="AM18" s="85"/>
      <c r="AN18" s="85"/>
      <c r="AO18" s="86">
        <v>120000000</v>
      </c>
      <c r="AP18" s="26" t="s">
        <v>46</v>
      </c>
      <c r="AQ18" s="45"/>
      <c r="AR18" s="45"/>
      <c r="AS18" s="49">
        <v>123600000</v>
      </c>
      <c r="AT18" s="26" t="s">
        <v>46</v>
      </c>
      <c r="AU18" s="45"/>
      <c r="AV18" s="45"/>
      <c r="AW18" s="49">
        <v>127308000</v>
      </c>
      <c r="AX18" s="26" t="s">
        <v>46</v>
      </c>
      <c r="AY18" s="45"/>
      <c r="AZ18" s="45"/>
      <c r="BA18" s="49">
        <v>131127240</v>
      </c>
      <c r="BB18" s="26" t="s">
        <v>46</v>
      </c>
      <c r="BC18" s="45"/>
      <c r="BD18" s="45"/>
      <c r="BE18" s="49">
        <v>135061057.20000002</v>
      </c>
      <c r="BF18" s="26" t="s">
        <v>46</v>
      </c>
      <c r="BG18" s="45"/>
      <c r="BH18" s="45"/>
      <c r="BI18" s="49">
        <v>139112888.91600001</v>
      </c>
      <c r="BJ18" s="26" t="s">
        <v>46</v>
      </c>
      <c r="BK18" s="45"/>
      <c r="BL18" s="45"/>
      <c r="BM18" s="49">
        <v>143286275.58348</v>
      </c>
      <c r="BN18" s="26" t="s">
        <v>46</v>
      </c>
      <c r="BO18" s="45"/>
      <c r="BP18" s="45"/>
      <c r="BQ18" s="49">
        <v>147584863.85098439</v>
      </c>
      <c r="BR18" s="26" t="s">
        <v>46</v>
      </c>
      <c r="BS18" s="45"/>
      <c r="BT18" s="45"/>
      <c r="BU18" s="49">
        <v>152012409.76651394</v>
      </c>
      <c r="BV18" s="26" t="s">
        <v>46</v>
      </c>
      <c r="BW18" s="45"/>
      <c r="BX18" s="45"/>
    </row>
    <row r="19" spans="1:76" s="11" customFormat="1" ht="147.4" customHeight="1" x14ac:dyDescent="0.45">
      <c r="A19" s="167"/>
      <c r="B19" s="35" t="s">
        <v>106</v>
      </c>
      <c r="C19" s="35"/>
      <c r="D19" s="35" t="s">
        <v>37</v>
      </c>
      <c r="E19" s="35" t="s">
        <v>94</v>
      </c>
      <c r="F19" s="35" t="s">
        <v>102</v>
      </c>
      <c r="G19" s="39" t="s">
        <v>103</v>
      </c>
      <c r="H19" s="40" t="s">
        <v>97</v>
      </c>
      <c r="I19" s="40" t="s">
        <v>42</v>
      </c>
      <c r="J19" s="35" t="s">
        <v>107</v>
      </c>
      <c r="K19" s="35" t="s">
        <v>108</v>
      </c>
      <c r="L19" s="45" t="s">
        <v>54</v>
      </c>
      <c r="M19" s="85"/>
      <c r="N19" s="85"/>
      <c r="O19" s="85"/>
      <c r="P19" s="45">
        <v>1</v>
      </c>
      <c r="Q19" s="45">
        <v>1</v>
      </c>
      <c r="R19" s="45">
        <v>1</v>
      </c>
      <c r="S19" s="45">
        <v>1</v>
      </c>
      <c r="T19" s="45">
        <v>1</v>
      </c>
      <c r="U19" s="45">
        <v>1</v>
      </c>
      <c r="V19" s="45">
        <v>1</v>
      </c>
      <c r="W19" s="89">
        <v>1</v>
      </c>
      <c r="X19" s="45">
        <v>1</v>
      </c>
      <c r="Y19" s="45">
        <f>SUM(O19:X19)</f>
        <v>9</v>
      </c>
      <c r="Z19" s="85"/>
      <c r="AA19" s="49">
        <v>120000000</v>
      </c>
      <c r="AB19" s="49">
        <f>+AA19*(1+0.03)</f>
        <v>123600000</v>
      </c>
      <c r="AC19" s="49">
        <f>AB19*(1+0.03)</f>
        <v>127308000</v>
      </c>
      <c r="AD19" s="49">
        <f t="shared" ref="AD19" si="30">+AC19*(1+0.03)</f>
        <v>131127240</v>
      </c>
      <c r="AE19" s="49">
        <f t="shared" ref="AE19" si="31">AD19*(1+0.03)</f>
        <v>135061057.20000002</v>
      </c>
      <c r="AF19" s="49">
        <f t="shared" ref="AF19" si="32">+AE19*(1+0.03)</f>
        <v>139112888.91600001</v>
      </c>
      <c r="AG19" s="49">
        <f t="shared" ref="AG19" si="33">AF19*(1+0.03)</f>
        <v>143286275.58348</v>
      </c>
      <c r="AH19" s="49">
        <f t="shared" ref="AH19" si="34">+AG19*(1+0.03)</f>
        <v>147584863.85098439</v>
      </c>
      <c r="AI19" s="49">
        <f t="shared" ref="AI19" si="35">AH19*(1+0.03)</f>
        <v>152012409.76651394</v>
      </c>
      <c r="AJ19" s="49">
        <f t="shared" si="2"/>
        <v>1219092735.3169785</v>
      </c>
      <c r="AK19" s="85"/>
      <c r="AL19" s="85"/>
      <c r="AM19" s="85"/>
      <c r="AN19" s="85"/>
      <c r="AO19" s="86">
        <v>120000000</v>
      </c>
      <c r="AP19" s="26" t="s">
        <v>46</v>
      </c>
      <c r="AQ19" s="85"/>
      <c r="AR19" s="85"/>
      <c r="AS19" s="49">
        <v>123600000</v>
      </c>
      <c r="AT19" s="26" t="s">
        <v>46</v>
      </c>
      <c r="AU19" s="85"/>
      <c r="AV19" s="85"/>
      <c r="AW19" s="49">
        <v>127308000</v>
      </c>
      <c r="AX19" s="26" t="s">
        <v>46</v>
      </c>
      <c r="AY19" s="85"/>
      <c r="AZ19" s="85"/>
      <c r="BA19" s="49">
        <v>131127240</v>
      </c>
      <c r="BB19" s="26" t="s">
        <v>46</v>
      </c>
      <c r="BC19" s="85"/>
      <c r="BD19" s="85"/>
      <c r="BE19" s="49">
        <v>135061057.20000002</v>
      </c>
      <c r="BF19" s="26" t="s">
        <v>46</v>
      </c>
      <c r="BG19" s="85"/>
      <c r="BH19" s="85"/>
      <c r="BI19" s="49">
        <v>139112888.91600001</v>
      </c>
      <c r="BJ19" s="26" t="s">
        <v>46</v>
      </c>
      <c r="BK19" s="85"/>
      <c r="BL19" s="85"/>
      <c r="BM19" s="49">
        <v>143286275.58348</v>
      </c>
      <c r="BN19" s="26" t="s">
        <v>46</v>
      </c>
      <c r="BO19" s="85"/>
      <c r="BP19" s="85"/>
      <c r="BQ19" s="49">
        <v>147584863.85098439</v>
      </c>
      <c r="BR19" s="26" t="s">
        <v>46</v>
      </c>
      <c r="BS19" s="85"/>
      <c r="BT19" s="85"/>
      <c r="BU19" s="49">
        <v>152012409.76651394</v>
      </c>
      <c r="BV19" s="26" t="s">
        <v>46</v>
      </c>
      <c r="BW19" s="85"/>
      <c r="BX19" s="85"/>
    </row>
    <row r="20" spans="1:76" s="11" customFormat="1" ht="156" customHeight="1" x14ac:dyDescent="0.45">
      <c r="A20" s="167"/>
      <c r="B20" s="35" t="s">
        <v>109</v>
      </c>
      <c r="C20" s="35"/>
      <c r="D20" s="35" t="s">
        <v>37</v>
      </c>
      <c r="E20" s="45" t="s">
        <v>110</v>
      </c>
      <c r="F20" s="45" t="s">
        <v>111</v>
      </c>
      <c r="G20" s="90" t="s">
        <v>112</v>
      </c>
      <c r="H20" s="40" t="s">
        <v>41</v>
      </c>
      <c r="I20" s="41" t="s">
        <v>42</v>
      </c>
      <c r="J20" s="35" t="s">
        <v>113</v>
      </c>
      <c r="K20" s="35" t="s">
        <v>114</v>
      </c>
      <c r="L20" s="45" t="s">
        <v>45</v>
      </c>
      <c r="M20" s="85"/>
      <c r="N20" s="85"/>
      <c r="O20" s="91"/>
      <c r="P20" s="46">
        <v>0.2</v>
      </c>
      <c r="Q20" s="46">
        <f>P20+0.1</f>
        <v>0.30000000000000004</v>
      </c>
      <c r="R20" s="46">
        <f t="shared" ref="R20:X20" si="36">Q20+0.1</f>
        <v>0.4</v>
      </c>
      <c r="S20" s="46">
        <f t="shared" si="36"/>
        <v>0.5</v>
      </c>
      <c r="T20" s="46">
        <f t="shared" si="36"/>
        <v>0.6</v>
      </c>
      <c r="U20" s="46">
        <f t="shared" si="36"/>
        <v>0.7</v>
      </c>
      <c r="V20" s="46">
        <f t="shared" si="36"/>
        <v>0.79999999999999993</v>
      </c>
      <c r="W20" s="46">
        <f t="shared" si="36"/>
        <v>0.89999999999999991</v>
      </c>
      <c r="X20" s="46">
        <f t="shared" si="36"/>
        <v>0.99999999999999989</v>
      </c>
      <c r="Y20" s="46">
        <f>X20</f>
        <v>0.99999999999999989</v>
      </c>
      <c r="Z20" s="85"/>
      <c r="AA20" s="38">
        <v>250000000</v>
      </c>
      <c r="AB20" s="28">
        <v>257500000</v>
      </c>
      <c r="AC20" s="38">
        <v>265225000</v>
      </c>
      <c r="AD20" s="38">
        <v>273181750</v>
      </c>
      <c r="AE20" s="38">
        <v>281377202.5</v>
      </c>
      <c r="AF20" s="38">
        <v>289818518.57999998</v>
      </c>
      <c r="AG20" s="38">
        <v>298513074.13</v>
      </c>
      <c r="AH20" s="38">
        <v>307468466.36000001</v>
      </c>
      <c r="AI20" s="38">
        <v>316692520.35000002</v>
      </c>
      <c r="AJ20" s="56">
        <f t="shared" si="2"/>
        <v>2539776531.9200001</v>
      </c>
      <c r="AK20" s="57"/>
      <c r="AL20" s="26"/>
      <c r="AM20" s="27"/>
      <c r="AN20" s="26"/>
      <c r="AO20" s="38">
        <v>250000000</v>
      </c>
      <c r="AP20" s="26" t="s">
        <v>46</v>
      </c>
      <c r="AQ20" s="27"/>
      <c r="AR20" s="26"/>
      <c r="AS20" s="28">
        <v>257500000</v>
      </c>
      <c r="AT20" s="26" t="s">
        <v>46</v>
      </c>
      <c r="AU20" s="85"/>
      <c r="AV20" s="85"/>
      <c r="AW20" s="86">
        <v>265225000</v>
      </c>
      <c r="AX20" s="26" t="s">
        <v>46</v>
      </c>
      <c r="AY20" s="85"/>
      <c r="AZ20" s="85"/>
      <c r="BA20" s="38">
        <v>273181750</v>
      </c>
      <c r="BB20" s="26" t="s">
        <v>46</v>
      </c>
      <c r="BC20" s="85"/>
      <c r="BD20" s="85"/>
      <c r="BE20" s="38">
        <v>281377202.5</v>
      </c>
      <c r="BF20" s="26" t="s">
        <v>46</v>
      </c>
      <c r="BG20" s="85"/>
      <c r="BH20" s="85"/>
      <c r="BI20" s="38">
        <v>289818518.57999998</v>
      </c>
      <c r="BJ20" s="26" t="s">
        <v>46</v>
      </c>
      <c r="BK20" s="85"/>
      <c r="BL20" s="85"/>
      <c r="BM20" s="38">
        <v>298513074.13</v>
      </c>
      <c r="BN20" s="26" t="s">
        <v>46</v>
      </c>
      <c r="BO20" s="85"/>
      <c r="BP20" s="85"/>
      <c r="BQ20" s="38">
        <v>307468466.36000001</v>
      </c>
      <c r="BR20" s="26" t="s">
        <v>46</v>
      </c>
      <c r="BS20" s="85"/>
      <c r="BT20" s="85"/>
      <c r="BU20" s="38">
        <v>316692520.35000002</v>
      </c>
      <c r="BV20" s="26" t="s">
        <v>46</v>
      </c>
      <c r="BW20" s="85"/>
      <c r="BX20" s="85"/>
    </row>
    <row r="21" spans="1:76" s="11" customFormat="1" ht="156" customHeight="1" x14ac:dyDescent="0.45">
      <c r="A21" s="167"/>
      <c r="B21" s="35" t="s">
        <v>115</v>
      </c>
      <c r="C21" s="35"/>
      <c r="D21" s="35" t="s">
        <v>37</v>
      </c>
      <c r="E21" s="45" t="s">
        <v>110</v>
      </c>
      <c r="F21" s="45" t="s">
        <v>111</v>
      </c>
      <c r="G21" s="39" t="s">
        <v>112</v>
      </c>
      <c r="H21" s="40" t="s">
        <v>51</v>
      </c>
      <c r="I21" s="41" t="s">
        <v>42</v>
      </c>
      <c r="J21" s="35" t="s">
        <v>116</v>
      </c>
      <c r="K21" s="35" t="s">
        <v>117</v>
      </c>
      <c r="L21" s="45" t="s">
        <v>54</v>
      </c>
      <c r="M21" s="85"/>
      <c r="N21" s="85"/>
      <c r="O21" s="45">
        <v>1</v>
      </c>
      <c r="P21" s="45">
        <v>1</v>
      </c>
      <c r="Q21" s="45">
        <v>1</v>
      </c>
      <c r="R21" s="45">
        <v>1</v>
      </c>
      <c r="S21" s="45">
        <v>1</v>
      </c>
      <c r="T21" s="45">
        <v>1</v>
      </c>
      <c r="U21" s="45">
        <v>1</v>
      </c>
      <c r="V21" s="45">
        <v>1</v>
      </c>
      <c r="W21" s="45">
        <v>1</v>
      </c>
      <c r="X21" s="45">
        <v>1</v>
      </c>
      <c r="Y21" s="45">
        <f>SUM(O21:X21)</f>
        <v>10</v>
      </c>
      <c r="Z21" s="86">
        <v>180000000</v>
      </c>
      <c r="AA21" s="38">
        <v>185400000</v>
      </c>
      <c r="AB21" s="38">
        <v>190962000</v>
      </c>
      <c r="AC21" s="38">
        <v>196690860</v>
      </c>
      <c r="AD21" s="38">
        <v>202591585.80000001</v>
      </c>
      <c r="AE21" s="38">
        <v>208669333.37</v>
      </c>
      <c r="AF21" s="38">
        <v>214929413.38</v>
      </c>
      <c r="AG21" s="38">
        <v>221377295.78</v>
      </c>
      <c r="AH21" s="38">
        <v>228018614.65000001</v>
      </c>
      <c r="AI21" s="28">
        <v>234859173.09</v>
      </c>
      <c r="AJ21" s="57">
        <f>SUM(Z21:AI21)</f>
        <v>2063498276.0700002</v>
      </c>
      <c r="AK21" s="38">
        <f>+Z21/2</f>
        <v>90000000</v>
      </c>
      <c r="AL21" s="26" t="s">
        <v>46</v>
      </c>
      <c r="AM21" s="51">
        <v>90000000</v>
      </c>
      <c r="AN21" s="26" t="s">
        <v>118</v>
      </c>
      <c r="AO21" s="38">
        <v>185400000</v>
      </c>
      <c r="AP21" s="26" t="s">
        <v>46</v>
      </c>
      <c r="AQ21" s="27"/>
      <c r="AR21" s="26"/>
      <c r="AS21" s="38">
        <v>190962000</v>
      </c>
      <c r="AT21" s="26" t="s">
        <v>46</v>
      </c>
      <c r="AU21" s="85"/>
      <c r="AV21" s="85"/>
      <c r="AW21" s="38">
        <v>196690860</v>
      </c>
      <c r="AX21" s="26" t="s">
        <v>46</v>
      </c>
      <c r="AY21" s="85"/>
      <c r="AZ21" s="85"/>
      <c r="BA21" s="38">
        <v>202591585.80000001</v>
      </c>
      <c r="BB21" s="26" t="s">
        <v>46</v>
      </c>
      <c r="BC21" s="85"/>
      <c r="BD21" s="85"/>
      <c r="BE21" s="38">
        <v>208669333.37</v>
      </c>
      <c r="BF21" s="26" t="s">
        <v>46</v>
      </c>
      <c r="BG21" s="85"/>
      <c r="BH21" s="85"/>
      <c r="BI21" s="38">
        <v>214929413.38</v>
      </c>
      <c r="BJ21" s="26" t="s">
        <v>46</v>
      </c>
      <c r="BK21" s="85"/>
      <c r="BL21" s="85"/>
      <c r="BM21" s="38">
        <v>221377295.78</v>
      </c>
      <c r="BN21" s="26" t="s">
        <v>46</v>
      </c>
      <c r="BO21" s="85"/>
      <c r="BP21" s="85"/>
      <c r="BQ21" s="38">
        <v>228018614.65000001</v>
      </c>
      <c r="BR21" s="26" t="s">
        <v>46</v>
      </c>
      <c r="BS21" s="85"/>
      <c r="BT21" s="85"/>
      <c r="BU21" s="28">
        <v>234859173.09</v>
      </c>
      <c r="BV21" s="26" t="s">
        <v>46</v>
      </c>
      <c r="BW21" s="85"/>
      <c r="BX21" s="85"/>
    </row>
    <row r="22" spans="1:76" s="11" customFormat="1" ht="224.65" customHeight="1" x14ac:dyDescent="0.45">
      <c r="A22" s="167"/>
      <c r="B22" s="35" t="s">
        <v>119</v>
      </c>
      <c r="C22" s="35"/>
      <c r="D22" s="35" t="s">
        <v>37</v>
      </c>
      <c r="E22" s="45" t="s">
        <v>110</v>
      </c>
      <c r="F22" s="45" t="s">
        <v>111</v>
      </c>
      <c r="G22" s="90" t="s">
        <v>112</v>
      </c>
      <c r="H22" s="40" t="s">
        <v>120</v>
      </c>
      <c r="I22" s="41" t="s">
        <v>42</v>
      </c>
      <c r="J22" s="35" t="s">
        <v>121</v>
      </c>
      <c r="K22" s="35" t="s">
        <v>122</v>
      </c>
      <c r="L22" s="45" t="s">
        <v>45</v>
      </c>
      <c r="M22" s="85"/>
      <c r="N22" s="85"/>
      <c r="O22" s="91"/>
      <c r="P22" s="46">
        <v>0.2</v>
      </c>
      <c r="Q22" s="46">
        <f>P22+0.1</f>
        <v>0.30000000000000004</v>
      </c>
      <c r="R22" s="46">
        <f t="shared" ref="R22:X22" si="37">Q22+0.1</f>
        <v>0.4</v>
      </c>
      <c r="S22" s="46">
        <f t="shared" si="37"/>
        <v>0.5</v>
      </c>
      <c r="T22" s="46">
        <f t="shared" si="37"/>
        <v>0.6</v>
      </c>
      <c r="U22" s="46">
        <f t="shared" si="37"/>
        <v>0.7</v>
      </c>
      <c r="V22" s="46">
        <f t="shared" si="37"/>
        <v>0.79999999999999993</v>
      </c>
      <c r="W22" s="46">
        <f t="shared" si="37"/>
        <v>0.89999999999999991</v>
      </c>
      <c r="X22" s="46">
        <f t="shared" si="37"/>
        <v>0.99999999999999989</v>
      </c>
      <c r="Y22" s="46">
        <f>X22</f>
        <v>0.99999999999999989</v>
      </c>
      <c r="Z22" s="85"/>
      <c r="AA22" s="38">
        <v>150000000</v>
      </c>
      <c r="AB22" s="38">
        <v>154500000</v>
      </c>
      <c r="AC22" s="38">
        <v>159135000</v>
      </c>
      <c r="AD22" s="38">
        <v>163909050</v>
      </c>
      <c r="AE22" s="38">
        <v>168826321.5</v>
      </c>
      <c r="AF22" s="38">
        <v>173891111.15000001</v>
      </c>
      <c r="AG22" s="38">
        <v>179107844.47999999</v>
      </c>
      <c r="AH22" s="38">
        <v>184481079.81</v>
      </c>
      <c r="AI22" s="38">
        <v>190015512.21000001</v>
      </c>
      <c r="AJ22" s="69">
        <f>SUM(AA22:AI22)</f>
        <v>1523865919.1499999</v>
      </c>
      <c r="AK22" s="56"/>
      <c r="AL22" s="26"/>
      <c r="AM22" s="27"/>
      <c r="AN22" s="26"/>
      <c r="AO22" s="38">
        <v>150000000</v>
      </c>
      <c r="AP22" s="26" t="s">
        <v>46</v>
      </c>
      <c r="AQ22" s="27"/>
      <c r="AR22" s="26"/>
      <c r="AS22" s="38">
        <v>154500000</v>
      </c>
      <c r="AT22" s="26" t="s">
        <v>46</v>
      </c>
      <c r="AU22" s="85"/>
      <c r="AV22" s="85"/>
      <c r="AW22" s="38">
        <v>159135000</v>
      </c>
      <c r="AX22" s="26" t="s">
        <v>46</v>
      </c>
      <c r="AY22" s="85"/>
      <c r="AZ22" s="85"/>
      <c r="BA22" s="38">
        <v>163909050</v>
      </c>
      <c r="BB22" s="26" t="s">
        <v>46</v>
      </c>
      <c r="BC22" s="85"/>
      <c r="BD22" s="85"/>
      <c r="BE22" s="38">
        <v>168826321.5</v>
      </c>
      <c r="BF22" s="26" t="s">
        <v>46</v>
      </c>
      <c r="BG22" s="85"/>
      <c r="BH22" s="85"/>
      <c r="BI22" s="38">
        <v>173891111.15000001</v>
      </c>
      <c r="BJ22" s="26" t="s">
        <v>46</v>
      </c>
      <c r="BK22" s="85"/>
      <c r="BL22" s="85"/>
      <c r="BM22" s="38">
        <v>179107844.47999999</v>
      </c>
      <c r="BN22" s="26" t="s">
        <v>46</v>
      </c>
      <c r="BO22" s="85"/>
      <c r="BP22" s="85"/>
      <c r="BQ22" s="38">
        <v>184481079.81</v>
      </c>
      <c r="BR22" s="26" t="s">
        <v>46</v>
      </c>
      <c r="BS22" s="85"/>
      <c r="BT22" s="85"/>
      <c r="BU22" s="38">
        <v>190015512.21000001</v>
      </c>
      <c r="BV22" s="26" t="s">
        <v>46</v>
      </c>
      <c r="BW22" s="85"/>
      <c r="BX22" s="85"/>
    </row>
    <row r="23" spans="1:76" s="11" customFormat="1" ht="126.4" customHeight="1" x14ac:dyDescent="0.45">
      <c r="A23" s="167"/>
      <c r="B23" s="35" t="s">
        <v>123</v>
      </c>
      <c r="C23" s="87"/>
      <c r="D23" s="35" t="s">
        <v>124</v>
      </c>
      <c r="E23" s="35" t="s">
        <v>125</v>
      </c>
      <c r="F23" s="35" t="s">
        <v>126</v>
      </c>
      <c r="G23" s="92" t="s">
        <v>127</v>
      </c>
      <c r="H23" s="93" t="s">
        <v>41</v>
      </c>
      <c r="I23" s="93" t="s">
        <v>128</v>
      </c>
      <c r="J23" s="35" t="s">
        <v>129</v>
      </c>
      <c r="K23" s="35" t="s">
        <v>130</v>
      </c>
      <c r="L23" s="45" t="s">
        <v>54</v>
      </c>
      <c r="M23" s="85"/>
      <c r="N23" s="85"/>
      <c r="O23" s="85"/>
      <c r="P23" s="85"/>
      <c r="Q23" s="45">
        <v>1</v>
      </c>
      <c r="R23" s="85"/>
      <c r="S23" s="85"/>
      <c r="T23" s="85"/>
      <c r="U23" s="85"/>
      <c r="V23" s="85"/>
      <c r="W23" s="85"/>
      <c r="X23" s="85"/>
      <c r="Y23" s="45">
        <v>1</v>
      </c>
      <c r="Z23" s="85"/>
      <c r="AA23" s="85"/>
      <c r="AB23" s="94">
        <v>27468000</v>
      </c>
      <c r="AC23" s="85"/>
      <c r="AD23" s="85"/>
      <c r="AE23" s="85"/>
      <c r="AF23" s="85"/>
      <c r="AG23" s="85"/>
      <c r="AH23" s="85"/>
      <c r="AI23" s="85"/>
      <c r="AJ23" s="49">
        <f>SUM(Z23:AI23)</f>
        <v>27468000</v>
      </c>
      <c r="AK23" s="85"/>
      <c r="AL23" s="85"/>
      <c r="AM23" s="85"/>
      <c r="AN23" s="85"/>
      <c r="AO23" s="95"/>
      <c r="AP23" s="85"/>
      <c r="AQ23" s="85"/>
      <c r="AR23" s="85"/>
      <c r="AS23" s="94">
        <v>27468000</v>
      </c>
      <c r="AT23" s="26" t="s">
        <v>46</v>
      </c>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row>
    <row r="24" spans="1:76" s="11" customFormat="1" ht="150.4" customHeight="1" x14ac:dyDescent="0.45">
      <c r="A24" s="167"/>
      <c r="B24" s="35" t="s">
        <v>131</v>
      </c>
      <c r="C24" s="87"/>
      <c r="D24" s="35" t="s">
        <v>37</v>
      </c>
      <c r="E24" s="35" t="s">
        <v>89</v>
      </c>
      <c r="F24" s="35" t="s">
        <v>70</v>
      </c>
      <c r="G24" s="39" t="s">
        <v>90</v>
      </c>
      <c r="H24" s="41" t="s">
        <v>41</v>
      </c>
      <c r="I24" s="41" t="s">
        <v>42</v>
      </c>
      <c r="J24" s="35" t="s">
        <v>132</v>
      </c>
      <c r="K24" s="35" t="s">
        <v>133</v>
      </c>
      <c r="L24" s="45" t="s">
        <v>45</v>
      </c>
      <c r="M24" s="85"/>
      <c r="N24" s="85"/>
      <c r="O24" s="85"/>
      <c r="P24" s="46">
        <v>0.2</v>
      </c>
      <c r="Q24" s="46">
        <f>P24+0.1</f>
        <v>0.30000000000000004</v>
      </c>
      <c r="R24" s="46">
        <f t="shared" ref="R24" si="38">Q24+0.1</f>
        <v>0.4</v>
      </c>
      <c r="S24" s="46">
        <f t="shared" ref="S24" si="39">R24+0.1</f>
        <v>0.5</v>
      </c>
      <c r="T24" s="46">
        <f t="shared" ref="T24" si="40">S24+0.1</f>
        <v>0.6</v>
      </c>
      <c r="U24" s="46">
        <f t="shared" ref="U24" si="41">T24+0.1</f>
        <v>0.7</v>
      </c>
      <c r="V24" s="46">
        <f t="shared" ref="V24" si="42">U24+0.1</f>
        <v>0.79999999999999993</v>
      </c>
      <c r="W24" s="46">
        <f t="shared" ref="W24" si="43">V24+0.1</f>
        <v>0.89999999999999991</v>
      </c>
      <c r="X24" s="46">
        <f t="shared" ref="X24" si="44">W24+0.1</f>
        <v>0.99999999999999989</v>
      </c>
      <c r="Y24" s="46">
        <f>X24</f>
        <v>0.99999999999999989</v>
      </c>
      <c r="Z24" s="85"/>
      <c r="AA24" s="72">
        <v>8000000</v>
      </c>
      <c r="AB24" s="72">
        <v>8240000</v>
      </c>
      <c r="AC24" s="72">
        <v>8480000</v>
      </c>
      <c r="AD24" s="72">
        <v>8720000</v>
      </c>
      <c r="AE24" s="72">
        <v>8960000</v>
      </c>
      <c r="AF24" s="72">
        <v>9200000</v>
      </c>
      <c r="AG24" s="72">
        <v>9440000</v>
      </c>
      <c r="AH24" s="72">
        <v>9680000</v>
      </c>
      <c r="AI24" s="72">
        <v>9920000</v>
      </c>
      <c r="AJ24" s="72">
        <f t="shared" ref="AJ24" si="45">SUM(AA24:AI24)</f>
        <v>80640000</v>
      </c>
      <c r="AK24" s="45"/>
      <c r="AL24" s="45"/>
      <c r="AM24" s="45"/>
      <c r="AN24" s="45"/>
      <c r="AO24" s="58">
        <f t="shared" ref="AO24" si="46">+AA24</f>
        <v>8000000</v>
      </c>
      <c r="AP24" s="26" t="s">
        <v>134</v>
      </c>
      <c r="AQ24" s="58"/>
      <c r="AR24" s="26"/>
      <c r="AS24" s="58">
        <f t="shared" ref="AS24" si="47">+AB24</f>
        <v>8240000</v>
      </c>
      <c r="AT24" s="26" t="s">
        <v>134</v>
      </c>
      <c r="AU24" s="58"/>
      <c r="AV24" s="26"/>
      <c r="AW24" s="58">
        <f t="shared" ref="AW24" si="48">+AC24</f>
        <v>8480000</v>
      </c>
      <c r="AX24" s="26" t="s">
        <v>134</v>
      </c>
      <c r="AY24" s="58"/>
      <c r="AZ24" s="26"/>
      <c r="BA24" s="58">
        <f t="shared" ref="BA24" si="49">+AD24</f>
        <v>8720000</v>
      </c>
      <c r="BB24" s="26" t="s">
        <v>134</v>
      </c>
      <c r="BC24" s="58"/>
      <c r="BD24" s="26"/>
      <c r="BE24" s="58">
        <f t="shared" ref="BE24" si="50">AE24</f>
        <v>8960000</v>
      </c>
      <c r="BF24" s="26" t="s">
        <v>134</v>
      </c>
      <c r="BG24" s="58"/>
      <c r="BH24" s="26"/>
      <c r="BI24" s="58">
        <f t="shared" ref="BI24" si="51">AF24</f>
        <v>9200000</v>
      </c>
      <c r="BJ24" s="26" t="s">
        <v>134</v>
      </c>
      <c r="BK24" s="58"/>
      <c r="BL24" s="26"/>
      <c r="BM24" s="58">
        <f t="shared" ref="BM24" si="52">AG24</f>
        <v>9440000</v>
      </c>
      <c r="BN24" s="26" t="s">
        <v>134</v>
      </c>
      <c r="BO24" s="58"/>
      <c r="BP24" s="26"/>
      <c r="BQ24" s="58">
        <f t="shared" ref="BQ24" si="53">AH24</f>
        <v>9680000</v>
      </c>
      <c r="BR24" s="26" t="s">
        <v>134</v>
      </c>
      <c r="BS24" s="58"/>
      <c r="BT24" s="26"/>
      <c r="BU24" s="58">
        <f t="shared" ref="BU24" si="54">AI24</f>
        <v>9920000</v>
      </c>
      <c r="BV24" s="26" t="s">
        <v>134</v>
      </c>
      <c r="BW24" s="59"/>
      <c r="BX24" s="60"/>
    </row>
    <row r="25" spans="1:76" s="3" customFormat="1" x14ac:dyDescent="0.45">
      <c r="A25" s="1"/>
      <c r="B25" s="2"/>
      <c r="C25" s="5"/>
      <c r="D25" s="5"/>
      <c r="E25" s="6"/>
      <c r="F25" s="6"/>
      <c r="G25" s="6"/>
      <c r="H25" s="31"/>
      <c r="I25" s="32"/>
      <c r="K25" s="2"/>
      <c r="X25" s="140"/>
      <c r="Y25" s="140"/>
      <c r="Z25" s="141"/>
      <c r="AA25" s="141"/>
      <c r="AB25" s="141"/>
      <c r="AC25" s="141"/>
      <c r="AD25" s="141"/>
      <c r="AE25" s="141"/>
      <c r="AF25" s="141"/>
      <c r="AG25" s="141"/>
      <c r="AH25" s="141"/>
      <c r="AI25" s="141"/>
      <c r="AJ25" s="141"/>
      <c r="AK25" s="141"/>
      <c r="AL25" s="141"/>
      <c r="AM25" s="141"/>
      <c r="AN25" s="141"/>
      <c r="AO25" s="142"/>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row>
    <row r="26" spans="1:76" s="11" customFormat="1" ht="317.64999999999998" customHeight="1" x14ac:dyDescent="0.45">
      <c r="A26" s="165" t="s">
        <v>135</v>
      </c>
      <c r="B26" s="35" t="s">
        <v>136</v>
      </c>
      <c r="C26" s="35"/>
      <c r="D26" s="35" t="s">
        <v>37</v>
      </c>
      <c r="E26" s="35" t="s">
        <v>137</v>
      </c>
      <c r="F26" s="35" t="s">
        <v>138</v>
      </c>
      <c r="G26" s="45" t="s">
        <v>40</v>
      </c>
      <c r="H26" s="40" t="s">
        <v>41</v>
      </c>
      <c r="I26" s="41" t="s">
        <v>42</v>
      </c>
      <c r="J26" s="35" t="s">
        <v>139</v>
      </c>
      <c r="K26" s="35" t="s">
        <v>140</v>
      </c>
      <c r="L26" s="45" t="s">
        <v>141</v>
      </c>
      <c r="M26" s="45"/>
      <c r="N26" s="45"/>
      <c r="O26" s="45"/>
      <c r="P26" s="46">
        <v>0.2</v>
      </c>
      <c r="Q26" s="46">
        <f>P26+0.1</f>
        <v>0.30000000000000004</v>
      </c>
      <c r="R26" s="46">
        <f t="shared" ref="R26:X26" si="55">Q26+0.1</f>
        <v>0.4</v>
      </c>
      <c r="S26" s="46">
        <f t="shared" si="55"/>
        <v>0.5</v>
      </c>
      <c r="T26" s="46">
        <f t="shared" si="55"/>
        <v>0.6</v>
      </c>
      <c r="U26" s="46">
        <f t="shared" si="55"/>
        <v>0.7</v>
      </c>
      <c r="V26" s="46">
        <f t="shared" si="55"/>
        <v>0.79999999999999993</v>
      </c>
      <c r="W26" s="46">
        <f t="shared" si="55"/>
        <v>0.89999999999999991</v>
      </c>
      <c r="X26" s="46">
        <f t="shared" si="55"/>
        <v>0.99999999999999989</v>
      </c>
      <c r="Y26" s="46">
        <f>X26</f>
        <v>0.99999999999999989</v>
      </c>
      <c r="Z26" s="45"/>
      <c r="AA26" s="38">
        <v>10640000</v>
      </c>
      <c r="AB26" s="38">
        <v>11320960</v>
      </c>
      <c r="AC26" s="38">
        <v>12045501.439999999</v>
      </c>
      <c r="AD26" s="38">
        <v>12816413.529999999</v>
      </c>
      <c r="AE26" s="28">
        <v>13636664</v>
      </c>
      <c r="AF26" s="28">
        <v>14509410.49</v>
      </c>
      <c r="AG26" s="28">
        <v>15438012.77</v>
      </c>
      <c r="AH26" s="28">
        <v>16426045.58</v>
      </c>
      <c r="AI26" s="28">
        <v>17477312.5</v>
      </c>
      <c r="AJ26" s="108">
        <f>SUM(AA26:AI26)</f>
        <v>124310320.30999999</v>
      </c>
      <c r="AK26" s="108"/>
      <c r="AL26" s="26"/>
      <c r="AM26" s="45"/>
      <c r="AN26" s="45"/>
      <c r="AO26" s="38">
        <v>10640000</v>
      </c>
      <c r="AP26" s="26" t="s">
        <v>46</v>
      </c>
      <c r="AQ26" s="45"/>
      <c r="AR26" s="45"/>
      <c r="AS26" s="38">
        <v>11320960</v>
      </c>
      <c r="AT26" s="26" t="s">
        <v>46</v>
      </c>
      <c r="AU26" s="45"/>
      <c r="AV26" s="45"/>
      <c r="AW26" s="38">
        <v>12045501.439999999</v>
      </c>
      <c r="AX26" s="26" t="s">
        <v>46</v>
      </c>
      <c r="AY26" s="45"/>
      <c r="AZ26" s="45"/>
      <c r="BA26" s="38">
        <v>12816413.529999999</v>
      </c>
      <c r="BB26" s="26" t="s">
        <v>46</v>
      </c>
      <c r="BC26" s="45"/>
      <c r="BD26" s="45"/>
      <c r="BE26" s="28">
        <v>13636664</v>
      </c>
      <c r="BF26" s="26" t="s">
        <v>46</v>
      </c>
      <c r="BG26" s="45"/>
      <c r="BH26" s="45"/>
      <c r="BI26" s="28">
        <v>14509410.49</v>
      </c>
      <c r="BJ26" s="26" t="s">
        <v>46</v>
      </c>
      <c r="BK26" s="45"/>
      <c r="BL26" s="45"/>
      <c r="BM26" s="28">
        <v>15438012.77</v>
      </c>
      <c r="BN26" s="26" t="s">
        <v>46</v>
      </c>
      <c r="BO26" s="45"/>
      <c r="BP26" s="45"/>
      <c r="BQ26" s="28">
        <v>16426045.58</v>
      </c>
      <c r="BR26" s="26" t="s">
        <v>46</v>
      </c>
      <c r="BS26" s="45"/>
      <c r="BT26" s="45"/>
      <c r="BU26" s="28">
        <v>17477312.5</v>
      </c>
      <c r="BV26" s="26" t="s">
        <v>46</v>
      </c>
      <c r="BW26" s="45"/>
      <c r="BX26" s="45"/>
    </row>
    <row r="27" spans="1:76" s="11" customFormat="1" ht="190.5" customHeight="1" x14ac:dyDescent="0.45">
      <c r="A27" s="165"/>
      <c r="B27" s="35" t="s">
        <v>142</v>
      </c>
      <c r="C27" s="35"/>
      <c r="D27" s="35" t="s">
        <v>37</v>
      </c>
      <c r="E27" s="35" t="s">
        <v>143</v>
      </c>
      <c r="F27" s="35" t="s">
        <v>144</v>
      </c>
      <c r="G27" s="39" t="s">
        <v>90</v>
      </c>
      <c r="H27" s="40" t="s">
        <v>145</v>
      </c>
      <c r="I27" s="40" t="s">
        <v>42</v>
      </c>
      <c r="J27" s="35" t="s">
        <v>146</v>
      </c>
      <c r="K27" s="35" t="s">
        <v>147</v>
      </c>
      <c r="L27" s="45" t="s">
        <v>141</v>
      </c>
      <c r="M27" s="45"/>
      <c r="N27" s="45"/>
      <c r="O27" s="46">
        <v>0.1</v>
      </c>
      <c r="P27" s="46">
        <f>O27+0.1</f>
        <v>0.2</v>
      </c>
      <c r="Q27" s="46">
        <f t="shared" ref="Q27:X27" si="56">P27+0.1</f>
        <v>0.30000000000000004</v>
      </c>
      <c r="R27" s="46">
        <f t="shared" si="56"/>
        <v>0.4</v>
      </c>
      <c r="S27" s="46">
        <f t="shared" si="56"/>
        <v>0.5</v>
      </c>
      <c r="T27" s="46">
        <f t="shared" si="56"/>
        <v>0.6</v>
      </c>
      <c r="U27" s="46">
        <f t="shared" si="56"/>
        <v>0.7</v>
      </c>
      <c r="V27" s="46">
        <f t="shared" si="56"/>
        <v>0.79999999999999993</v>
      </c>
      <c r="W27" s="46">
        <f t="shared" si="56"/>
        <v>0.89999999999999991</v>
      </c>
      <c r="X27" s="46">
        <f t="shared" si="56"/>
        <v>0.99999999999999989</v>
      </c>
      <c r="Y27" s="46">
        <f>X27</f>
        <v>0.99999999999999989</v>
      </c>
      <c r="Z27" s="96">
        <v>482000000</v>
      </c>
      <c r="AA27" s="97">
        <v>506100000</v>
      </c>
      <c r="AB27" s="97">
        <v>531405000</v>
      </c>
      <c r="AC27" s="97">
        <v>557975250</v>
      </c>
      <c r="AD27" s="97">
        <v>585874013</v>
      </c>
      <c r="AE27" s="97">
        <v>615167713</v>
      </c>
      <c r="AF27" s="97">
        <v>645926100</v>
      </c>
      <c r="AG27" s="97">
        <v>678222405</v>
      </c>
      <c r="AH27" s="97">
        <v>712133525</v>
      </c>
      <c r="AI27" s="97">
        <v>747740201</v>
      </c>
      <c r="AJ27" s="98">
        <f>SUM(Z27:AI27)</f>
        <v>6062544207</v>
      </c>
      <c r="AK27" s="96">
        <v>337400000</v>
      </c>
      <c r="AL27" s="26" t="s">
        <v>46</v>
      </c>
      <c r="AM27" s="98">
        <v>144600000</v>
      </c>
      <c r="AN27" s="26" t="s">
        <v>118</v>
      </c>
      <c r="AO27" s="99">
        <v>354270000</v>
      </c>
      <c r="AP27" s="26" t="s">
        <v>46</v>
      </c>
      <c r="AQ27" s="98">
        <v>151830000</v>
      </c>
      <c r="AR27" s="26" t="s">
        <v>118</v>
      </c>
      <c r="AS27" s="99">
        <v>371983500</v>
      </c>
      <c r="AT27" s="26" t="s">
        <v>46</v>
      </c>
      <c r="AU27" s="98">
        <v>159421500</v>
      </c>
      <c r="AV27" s="26" t="s">
        <v>118</v>
      </c>
      <c r="AW27" s="99">
        <v>390582675</v>
      </c>
      <c r="AX27" s="26" t="s">
        <v>46</v>
      </c>
      <c r="AY27" s="98">
        <v>167392575</v>
      </c>
      <c r="AZ27" s="26" t="s">
        <v>118</v>
      </c>
      <c r="BA27" s="98">
        <v>410111809</v>
      </c>
      <c r="BB27" s="26" t="s">
        <v>46</v>
      </c>
      <c r="BC27" s="98">
        <v>175762204</v>
      </c>
      <c r="BD27" s="26" t="s">
        <v>118</v>
      </c>
      <c r="BE27" s="99">
        <v>430617400</v>
      </c>
      <c r="BF27" s="26" t="s">
        <v>46</v>
      </c>
      <c r="BG27" s="98">
        <v>184550313</v>
      </c>
      <c r="BH27" s="26" t="s">
        <v>118</v>
      </c>
      <c r="BI27" s="99">
        <v>452148270</v>
      </c>
      <c r="BJ27" s="26" t="s">
        <v>46</v>
      </c>
      <c r="BK27" s="98">
        <v>193777830</v>
      </c>
      <c r="BL27" s="26" t="s">
        <v>118</v>
      </c>
      <c r="BM27" s="99">
        <v>474755684</v>
      </c>
      <c r="BN27" s="26" t="s">
        <v>46</v>
      </c>
      <c r="BO27" s="98">
        <v>203466721</v>
      </c>
      <c r="BP27" s="26" t="s">
        <v>118</v>
      </c>
      <c r="BQ27" s="99">
        <v>498493468</v>
      </c>
      <c r="BR27" s="26" t="s">
        <v>46</v>
      </c>
      <c r="BS27" s="98">
        <v>213640057</v>
      </c>
      <c r="BT27" s="26" t="s">
        <v>118</v>
      </c>
      <c r="BU27" s="99">
        <v>523418141</v>
      </c>
      <c r="BV27" s="26" t="s">
        <v>46</v>
      </c>
      <c r="BW27" s="98">
        <v>224322060</v>
      </c>
      <c r="BX27" s="26" t="s">
        <v>118</v>
      </c>
    </row>
    <row r="28" spans="1:76" s="11" customFormat="1" ht="118.5" customHeight="1" x14ac:dyDescent="0.45">
      <c r="A28" s="165"/>
      <c r="B28" s="35" t="s">
        <v>148</v>
      </c>
      <c r="C28" s="35"/>
      <c r="D28" s="35" t="s">
        <v>124</v>
      </c>
      <c r="E28" s="35" t="s">
        <v>149</v>
      </c>
      <c r="F28" s="35" t="s">
        <v>144</v>
      </c>
      <c r="G28" s="39" t="s">
        <v>90</v>
      </c>
      <c r="H28" s="40" t="s">
        <v>41</v>
      </c>
      <c r="I28" s="40" t="s">
        <v>42</v>
      </c>
      <c r="J28" s="35" t="s">
        <v>150</v>
      </c>
      <c r="K28" s="35" t="s">
        <v>151</v>
      </c>
      <c r="L28" s="45" t="s">
        <v>54</v>
      </c>
      <c r="M28" s="45"/>
      <c r="N28" s="45"/>
      <c r="O28" s="46"/>
      <c r="P28" s="71">
        <v>1</v>
      </c>
      <c r="Q28" s="71">
        <v>1</v>
      </c>
      <c r="R28" s="71">
        <v>1</v>
      </c>
      <c r="S28" s="71">
        <v>1</v>
      </c>
      <c r="T28" s="71">
        <v>1</v>
      </c>
      <c r="U28" s="71">
        <v>1</v>
      </c>
      <c r="V28" s="71">
        <v>1</v>
      </c>
      <c r="W28" s="71">
        <v>1</v>
      </c>
      <c r="X28" s="71">
        <v>1</v>
      </c>
      <c r="Y28" s="71">
        <f>SUM(P28:X28)</f>
        <v>9</v>
      </c>
      <c r="Z28" s="100"/>
      <c r="AA28" s="38">
        <v>441000000</v>
      </c>
      <c r="AB28" s="38">
        <v>463050000</v>
      </c>
      <c r="AC28" s="38">
        <v>486202500</v>
      </c>
      <c r="AD28" s="38">
        <v>510512625</v>
      </c>
      <c r="AE28" s="38">
        <v>536038256</v>
      </c>
      <c r="AF28" s="38">
        <v>562840169</v>
      </c>
      <c r="AG28" s="38">
        <v>590982177</v>
      </c>
      <c r="AH28" s="38">
        <v>620531286</v>
      </c>
      <c r="AI28" s="38">
        <v>651557850</v>
      </c>
      <c r="AJ28" s="86">
        <f>SUM(AA28:AI28)</f>
        <v>4862714863</v>
      </c>
      <c r="AK28" s="100"/>
      <c r="AL28" s="100"/>
      <c r="AM28" s="100"/>
      <c r="AN28" s="100"/>
      <c r="AO28" s="38">
        <v>308700000</v>
      </c>
      <c r="AP28" s="26" t="s">
        <v>46</v>
      </c>
      <c r="AQ28" s="38">
        <v>132300000</v>
      </c>
      <c r="AR28" s="26" t="s">
        <v>118</v>
      </c>
      <c r="AS28" s="38">
        <v>324135000</v>
      </c>
      <c r="AT28" s="26" t="s">
        <v>46</v>
      </c>
      <c r="AU28" s="38">
        <v>138915000</v>
      </c>
      <c r="AV28" s="26" t="s">
        <v>118</v>
      </c>
      <c r="AW28" s="38">
        <v>340341750</v>
      </c>
      <c r="AX28" s="26" t="s">
        <v>46</v>
      </c>
      <c r="AY28" s="38">
        <v>145860750</v>
      </c>
      <c r="AZ28" s="26" t="s">
        <v>118</v>
      </c>
      <c r="BA28" s="38">
        <v>357358838</v>
      </c>
      <c r="BB28" s="26" t="s">
        <v>46</v>
      </c>
      <c r="BC28" s="38">
        <v>153153787</v>
      </c>
      <c r="BD28" s="26" t="s">
        <v>118</v>
      </c>
      <c r="BE28" s="38">
        <v>375226779</v>
      </c>
      <c r="BF28" s="26" t="s">
        <v>46</v>
      </c>
      <c r="BG28" s="38">
        <v>160811477</v>
      </c>
      <c r="BH28" s="26" t="s">
        <v>118</v>
      </c>
      <c r="BI28" s="38">
        <v>393988118</v>
      </c>
      <c r="BJ28" s="26" t="s">
        <v>46</v>
      </c>
      <c r="BK28" s="38">
        <v>168852051</v>
      </c>
      <c r="BL28" s="26" t="s">
        <v>118</v>
      </c>
      <c r="BM28" s="38">
        <v>413687524</v>
      </c>
      <c r="BN28" s="26" t="s">
        <v>46</v>
      </c>
      <c r="BO28" s="38">
        <v>177294653</v>
      </c>
      <c r="BP28" s="26" t="s">
        <v>118</v>
      </c>
      <c r="BQ28" s="38">
        <v>434371900</v>
      </c>
      <c r="BR28" s="26" t="s">
        <v>46</v>
      </c>
      <c r="BS28" s="38">
        <v>186159386</v>
      </c>
      <c r="BT28" s="26" t="s">
        <v>118</v>
      </c>
      <c r="BU28" s="38">
        <v>456090495</v>
      </c>
      <c r="BV28" s="26" t="s">
        <v>46</v>
      </c>
      <c r="BW28" s="38">
        <v>195467355</v>
      </c>
      <c r="BX28" s="26" t="s">
        <v>118</v>
      </c>
    </row>
    <row r="29" spans="1:76" s="11" customFormat="1" ht="189.4" customHeight="1" x14ac:dyDescent="0.45">
      <c r="A29" s="165"/>
      <c r="B29" s="35" t="s">
        <v>152</v>
      </c>
      <c r="C29" s="35"/>
      <c r="D29" s="35" t="s">
        <v>37</v>
      </c>
      <c r="E29" s="35" t="s">
        <v>94</v>
      </c>
      <c r="F29" s="35" t="s">
        <v>153</v>
      </c>
      <c r="G29" s="39" t="s">
        <v>96</v>
      </c>
      <c r="H29" s="40" t="s">
        <v>97</v>
      </c>
      <c r="I29" s="40" t="s">
        <v>42</v>
      </c>
      <c r="J29" s="35" t="s">
        <v>154</v>
      </c>
      <c r="K29" s="35" t="s">
        <v>155</v>
      </c>
      <c r="L29" s="45" t="s">
        <v>141</v>
      </c>
      <c r="M29" s="45"/>
      <c r="N29" s="45"/>
      <c r="O29" s="45"/>
      <c r="P29" s="46">
        <v>0.2</v>
      </c>
      <c r="Q29" s="46">
        <f>P29+0.1</f>
        <v>0.30000000000000004</v>
      </c>
      <c r="R29" s="46">
        <f t="shared" ref="R29:X29" si="57">Q29+0.1</f>
        <v>0.4</v>
      </c>
      <c r="S29" s="46">
        <f t="shared" si="57"/>
        <v>0.5</v>
      </c>
      <c r="T29" s="46">
        <f t="shared" si="57"/>
        <v>0.6</v>
      </c>
      <c r="U29" s="46">
        <f t="shared" si="57"/>
        <v>0.7</v>
      </c>
      <c r="V29" s="46">
        <f t="shared" si="57"/>
        <v>0.79999999999999993</v>
      </c>
      <c r="W29" s="46">
        <f t="shared" si="57"/>
        <v>0.89999999999999991</v>
      </c>
      <c r="X29" s="46">
        <f t="shared" si="57"/>
        <v>0.99999999999999989</v>
      </c>
      <c r="Y29" s="46">
        <f>X29</f>
        <v>0.99999999999999989</v>
      </c>
      <c r="Z29" s="45"/>
      <c r="AA29" s="49">
        <v>15000000</v>
      </c>
      <c r="AB29" s="49">
        <v>25000000</v>
      </c>
      <c r="AC29" s="49">
        <v>26250000</v>
      </c>
      <c r="AD29" s="49">
        <v>27562500</v>
      </c>
      <c r="AE29" s="49">
        <f>+AD29*(1+0.03)</f>
        <v>28389375</v>
      </c>
      <c r="AF29" s="49">
        <f>+AE29*(1+0.03)</f>
        <v>29241056.25</v>
      </c>
      <c r="AG29" s="49">
        <f t="shared" ref="AG29:AI29" si="58">+AF29*(1+0.03)</f>
        <v>30118287.9375</v>
      </c>
      <c r="AH29" s="49">
        <f t="shared" si="58"/>
        <v>31021836.575625002</v>
      </c>
      <c r="AI29" s="49">
        <f t="shared" si="58"/>
        <v>31952491.672893755</v>
      </c>
      <c r="AJ29" s="49">
        <f>SUM(AA29:AI29)</f>
        <v>244535547.43601876</v>
      </c>
      <c r="AK29" s="45"/>
      <c r="AL29" s="45"/>
      <c r="AM29" s="45"/>
      <c r="AN29" s="45"/>
      <c r="AO29" s="86">
        <f>+AA29</f>
        <v>15000000</v>
      </c>
      <c r="AP29" s="26" t="s">
        <v>46</v>
      </c>
      <c r="AQ29" s="45"/>
      <c r="AR29" s="45"/>
      <c r="AS29" s="49">
        <v>25000000</v>
      </c>
      <c r="AT29" s="26" t="s">
        <v>46</v>
      </c>
      <c r="AU29" s="45"/>
      <c r="AV29" s="45"/>
      <c r="AW29" s="49">
        <v>26250000</v>
      </c>
      <c r="AX29" s="26" t="s">
        <v>46</v>
      </c>
      <c r="AY29" s="45"/>
      <c r="AZ29" s="45"/>
      <c r="BA29" s="49">
        <v>27562500</v>
      </c>
      <c r="BB29" s="26" t="s">
        <v>46</v>
      </c>
      <c r="BC29" s="45"/>
      <c r="BD29" s="45"/>
      <c r="BE29" s="49">
        <v>28389375</v>
      </c>
      <c r="BF29" s="26" t="s">
        <v>46</v>
      </c>
      <c r="BG29" s="45"/>
      <c r="BH29" s="45"/>
      <c r="BI29" s="49">
        <v>29241056.25</v>
      </c>
      <c r="BJ29" s="26" t="s">
        <v>46</v>
      </c>
      <c r="BK29" s="45"/>
      <c r="BL29" s="45"/>
      <c r="BM29" s="49">
        <v>30118287.9375</v>
      </c>
      <c r="BN29" s="26" t="s">
        <v>46</v>
      </c>
      <c r="BO29" s="45"/>
      <c r="BP29" s="45"/>
      <c r="BQ29" s="49">
        <v>31021836.575625002</v>
      </c>
      <c r="BR29" s="26" t="s">
        <v>46</v>
      </c>
      <c r="BS29" s="45"/>
      <c r="BT29" s="45"/>
      <c r="BU29" s="49">
        <v>31952491.672893755</v>
      </c>
      <c r="BV29" s="26" t="s">
        <v>46</v>
      </c>
      <c r="BW29" s="45"/>
      <c r="BX29" s="45"/>
    </row>
    <row r="30" spans="1:76" s="11" customFormat="1" ht="108.75" customHeight="1" x14ac:dyDescent="0.45">
      <c r="A30" s="165"/>
      <c r="B30" s="35" t="s">
        <v>156</v>
      </c>
      <c r="C30" s="35"/>
      <c r="D30" s="35" t="s">
        <v>157</v>
      </c>
      <c r="E30" s="35" t="s">
        <v>158</v>
      </c>
      <c r="F30" s="35" t="s">
        <v>159</v>
      </c>
      <c r="G30" s="101" t="s">
        <v>160</v>
      </c>
      <c r="H30" s="40" t="s">
        <v>41</v>
      </c>
      <c r="I30" s="41" t="s">
        <v>161</v>
      </c>
      <c r="J30" s="35" t="s">
        <v>162</v>
      </c>
      <c r="K30" s="35" t="s">
        <v>163</v>
      </c>
      <c r="L30" s="45" t="s">
        <v>54</v>
      </c>
      <c r="M30" s="45"/>
      <c r="N30" s="45"/>
      <c r="O30" s="45"/>
      <c r="P30" s="45">
        <v>1</v>
      </c>
      <c r="Q30" s="46"/>
      <c r="R30" s="46"/>
      <c r="S30" s="46"/>
      <c r="T30" s="46"/>
      <c r="U30" s="46"/>
      <c r="V30" s="46"/>
      <c r="W30" s="46"/>
      <c r="X30" s="46"/>
      <c r="Y30" s="45">
        <v>1</v>
      </c>
      <c r="Z30" s="45"/>
      <c r="AA30" s="102">
        <v>15423000</v>
      </c>
      <c r="AB30" s="45"/>
      <c r="AC30" s="45"/>
      <c r="AD30" s="45"/>
      <c r="AE30" s="45"/>
      <c r="AF30" s="45"/>
      <c r="AG30" s="45"/>
      <c r="AH30" s="45"/>
      <c r="AI30" s="45"/>
      <c r="AJ30" s="45"/>
      <c r="AK30" s="45"/>
      <c r="AL30" s="45"/>
      <c r="AM30" s="45"/>
      <c r="AN30" s="45"/>
      <c r="AO30" s="86">
        <f>+AA30</f>
        <v>15423000</v>
      </c>
      <c r="AP30" s="26" t="s">
        <v>46</v>
      </c>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row>
    <row r="31" spans="1:76" s="11" customFormat="1" ht="108.75" customHeight="1" x14ac:dyDescent="0.45">
      <c r="A31" s="165"/>
      <c r="B31" s="35" t="s">
        <v>164</v>
      </c>
      <c r="C31" s="35">
        <v>2.7</v>
      </c>
      <c r="D31" s="35" t="s">
        <v>157</v>
      </c>
      <c r="E31" s="35" t="s">
        <v>158</v>
      </c>
      <c r="F31" s="35" t="s">
        <v>159</v>
      </c>
      <c r="G31" s="101" t="s">
        <v>160</v>
      </c>
      <c r="H31" s="40" t="s">
        <v>165</v>
      </c>
      <c r="I31" s="41" t="s">
        <v>42</v>
      </c>
      <c r="J31" s="35" t="s">
        <v>166</v>
      </c>
      <c r="K31" s="35" t="s">
        <v>167</v>
      </c>
      <c r="L31" s="45" t="s">
        <v>54</v>
      </c>
      <c r="M31" s="45"/>
      <c r="N31" s="45"/>
      <c r="O31" s="45"/>
      <c r="P31" s="45"/>
      <c r="Q31" s="45">
        <v>1</v>
      </c>
      <c r="R31" s="45">
        <v>1</v>
      </c>
      <c r="S31" s="45">
        <v>1</v>
      </c>
      <c r="T31" s="45">
        <v>1</v>
      </c>
      <c r="U31" s="45">
        <v>1</v>
      </c>
      <c r="V31" s="45">
        <v>1</v>
      </c>
      <c r="W31" s="45">
        <v>1</v>
      </c>
      <c r="X31" s="45">
        <v>1</v>
      </c>
      <c r="Y31" s="45">
        <v>8</v>
      </c>
      <c r="Z31" s="45"/>
      <c r="AA31" s="45"/>
      <c r="AB31" s="102">
        <v>16348380</v>
      </c>
      <c r="AC31" s="102">
        <v>17329283</v>
      </c>
      <c r="AD31" s="102">
        <v>18369040</v>
      </c>
      <c r="AE31" s="102">
        <v>19471182</v>
      </c>
      <c r="AF31" s="102">
        <v>20639453</v>
      </c>
      <c r="AG31" s="102">
        <v>21877820</v>
      </c>
      <c r="AH31" s="102">
        <v>23190489</v>
      </c>
      <c r="AI31" s="102">
        <v>24581919</v>
      </c>
      <c r="AJ31" s="49">
        <f>SUM(AB31:AI31)</f>
        <v>161807566</v>
      </c>
      <c r="AK31" s="45"/>
      <c r="AL31" s="45"/>
      <c r="AM31" s="45"/>
      <c r="AN31" s="45"/>
      <c r="AO31" s="41"/>
      <c r="AP31" s="45"/>
      <c r="AQ31" s="45"/>
      <c r="AR31" s="45"/>
      <c r="AS31" s="102">
        <v>16348380</v>
      </c>
      <c r="AT31" s="26" t="s">
        <v>46</v>
      </c>
      <c r="AU31" s="45"/>
      <c r="AV31" s="45"/>
      <c r="AW31" s="102">
        <v>17329283</v>
      </c>
      <c r="AX31" s="26" t="s">
        <v>46</v>
      </c>
      <c r="AY31" s="45"/>
      <c r="AZ31" s="45"/>
      <c r="BA31" s="102">
        <v>18369040</v>
      </c>
      <c r="BB31" s="26" t="s">
        <v>46</v>
      </c>
      <c r="BC31" s="45"/>
      <c r="BD31" s="45"/>
      <c r="BE31" s="102">
        <v>19471182</v>
      </c>
      <c r="BF31" s="26" t="s">
        <v>46</v>
      </c>
      <c r="BG31" s="45"/>
      <c r="BH31" s="45"/>
      <c r="BI31" s="102">
        <v>20639453</v>
      </c>
      <c r="BJ31" s="26" t="s">
        <v>46</v>
      </c>
      <c r="BK31" s="45"/>
      <c r="BL31" s="45"/>
      <c r="BM31" s="102">
        <v>21877820</v>
      </c>
      <c r="BN31" s="26" t="s">
        <v>46</v>
      </c>
      <c r="BO31" s="45"/>
      <c r="BP31" s="45"/>
      <c r="BQ31" s="102">
        <v>23190489</v>
      </c>
      <c r="BR31" s="26" t="s">
        <v>46</v>
      </c>
      <c r="BS31" s="45"/>
      <c r="BT31" s="45"/>
      <c r="BU31" s="102">
        <v>24581919</v>
      </c>
      <c r="BV31" s="26" t="s">
        <v>46</v>
      </c>
      <c r="BW31" s="45"/>
      <c r="BX31" s="45"/>
    </row>
    <row r="32" spans="1:76" s="11" customFormat="1" ht="208.15" customHeight="1" x14ac:dyDescent="0.45">
      <c r="A32" s="165"/>
      <c r="B32" s="35" t="s">
        <v>168</v>
      </c>
      <c r="C32" s="35"/>
      <c r="D32" s="35" t="s">
        <v>169</v>
      </c>
      <c r="E32" s="35" t="s">
        <v>170</v>
      </c>
      <c r="F32" s="35" t="s">
        <v>171</v>
      </c>
      <c r="G32" s="53" t="s">
        <v>172</v>
      </c>
      <c r="H32" s="40" t="s">
        <v>41</v>
      </c>
      <c r="I32" s="41" t="s">
        <v>42</v>
      </c>
      <c r="J32" s="35" t="s">
        <v>173</v>
      </c>
      <c r="K32" s="35" t="s">
        <v>174</v>
      </c>
      <c r="L32" s="45" t="s">
        <v>141</v>
      </c>
      <c r="M32" s="45"/>
      <c r="N32" s="45"/>
      <c r="O32" s="45"/>
      <c r="P32" s="46">
        <v>0.2</v>
      </c>
      <c r="Q32" s="46">
        <f>P32+0.1</f>
        <v>0.30000000000000004</v>
      </c>
      <c r="R32" s="46">
        <f t="shared" ref="R32:X32" si="59">Q32+0.1</f>
        <v>0.4</v>
      </c>
      <c r="S32" s="46">
        <f t="shared" si="59"/>
        <v>0.5</v>
      </c>
      <c r="T32" s="46">
        <f t="shared" si="59"/>
        <v>0.6</v>
      </c>
      <c r="U32" s="46">
        <f t="shared" si="59"/>
        <v>0.7</v>
      </c>
      <c r="V32" s="46">
        <f t="shared" si="59"/>
        <v>0.79999999999999993</v>
      </c>
      <c r="W32" s="46">
        <f t="shared" si="59"/>
        <v>0.89999999999999991</v>
      </c>
      <c r="X32" s="46">
        <f t="shared" si="59"/>
        <v>0.99999999999999989</v>
      </c>
      <c r="Y32" s="46">
        <f>X32</f>
        <v>0.99999999999999989</v>
      </c>
      <c r="Z32" s="45"/>
      <c r="AA32" s="103">
        <v>9270000</v>
      </c>
      <c r="AB32" s="103" t="s">
        <v>175</v>
      </c>
      <c r="AC32" s="103">
        <v>9834543</v>
      </c>
      <c r="AD32" s="103">
        <v>10129579.289999999</v>
      </c>
      <c r="AE32" s="103">
        <v>10433466.67</v>
      </c>
      <c r="AF32" s="103">
        <v>10746470.67</v>
      </c>
      <c r="AG32" s="103">
        <v>11068864.789999999</v>
      </c>
      <c r="AH32" s="103">
        <v>11400930.73</v>
      </c>
      <c r="AI32" s="103">
        <v>11742958.65</v>
      </c>
      <c r="AJ32" s="76">
        <f>SUM(AA32:AI32)</f>
        <v>84626813.800000012</v>
      </c>
      <c r="AK32" s="76"/>
      <c r="AL32" s="45"/>
      <c r="AM32" s="45"/>
      <c r="AN32" s="45"/>
      <c r="AO32" s="75">
        <f>+AA32</f>
        <v>9270000</v>
      </c>
      <c r="AP32" s="26" t="s">
        <v>46</v>
      </c>
      <c r="AQ32" s="45"/>
      <c r="AR32" s="45"/>
      <c r="AS32" s="76" t="str">
        <f>+AB32</f>
        <v>$ 9,548,100.00</v>
      </c>
      <c r="AT32" s="26" t="s">
        <v>46</v>
      </c>
      <c r="AU32" s="45"/>
      <c r="AV32" s="45"/>
      <c r="AW32" s="76">
        <f>+AC32</f>
        <v>9834543</v>
      </c>
      <c r="AX32" s="26" t="s">
        <v>46</v>
      </c>
      <c r="AY32" s="45"/>
      <c r="AZ32" s="45"/>
      <c r="BA32" s="76">
        <f>+AD32</f>
        <v>10129579.289999999</v>
      </c>
      <c r="BB32" s="26" t="s">
        <v>46</v>
      </c>
      <c r="BC32" s="45"/>
      <c r="BD32" s="45"/>
      <c r="BE32" s="76">
        <f>+AE32</f>
        <v>10433466.67</v>
      </c>
      <c r="BF32" s="26" t="s">
        <v>46</v>
      </c>
      <c r="BG32" s="45"/>
      <c r="BH32" s="45"/>
      <c r="BI32" s="76">
        <f>+AF32</f>
        <v>10746470.67</v>
      </c>
      <c r="BJ32" s="26" t="s">
        <v>46</v>
      </c>
      <c r="BK32" s="45"/>
      <c r="BL32" s="45"/>
      <c r="BM32" s="76">
        <f>+AG32</f>
        <v>11068864.789999999</v>
      </c>
      <c r="BN32" s="26" t="s">
        <v>46</v>
      </c>
      <c r="BO32" s="45"/>
      <c r="BP32" s="45"/>
      <c r="BQ32" s="76">
        <f>+AH32</f>
        <v>11400930.73</v>
      </c>
      <c r="BR32" s="26" t="s">
        <v>46</v>
      </c>
      <c r="BS32" s="45"/>
      <c r="BT32" s="45"/>
      <c r="BU32" s="76">
        <f>+AI32</f>
        <v>11742958.65</v>
      </c>
      <c r="BV32" s="26" t="s">
        <v>46</v>
      </c>
      <c r="BW32" s="45"/>
      <c r="BX32" s="45"/>
    </row>
    <row r="33" spans="1:76" s="11" customFormat="1" ht="207" customHeight="1" x14ac:dyDescent="0.45">
      <c r="A33" s="165"/>
      <c r="B33" s="35" t="s">
        <v>176</v>
      </c>
      <c r="C33" s="52"/>
      <c r="D33" s="35" t="s">
        <v>177</v>
      </c>
      <c r="E33" s="35" t="s">
        <v>178</v>
      </c>
      <c r="F33" s="35" t="s">
        <v>179</v>
      </c>
      <c r="G33" s="104" t="s">
        <v>180</v>
      </c>
      <c r="H33" s="40" t="s">
        <v>41</v>
      </c>
      <c r="I33" s="41" t="s">
        <v>42</v>
      </c>
      <c r="J33" s="35" t="s">
        <v>181</v>
      </c>
      <c r="K33" s="35" t="s">
        <v>182</v>
      </c>
      <c r="L33" s="45" t="s">
        <v>141</v>
      </c>
      <c r="M33" s="45"/>
      <c r="N33" s="45"/>
      <c r="O33" s="45"/>
      <c r="P33" s="46">
        <v>0.2</v>
      </c>
      <c r="Q33" s="46">
        <f>P33+0.1</f>
        <v>0.30000000000000004</v>
      </c>
      <c r="R33" s="46">
        <f t="shared" ref="R33:X33" si="60">Q33+0.1</f>
        <v>0.4</v>
      </c>
      <c r="S33" s="46">
        <f t="shared" si="60"/>
        <v>0.5</v>
      </c>
      <c r="T33" s="46">
        <f t="shared" si="60"/>
        <v>0.6</v>
      </c>
      <c r="U33" s="46">
        <f t="shared" si="60"/>
        <v>0.7</v>
      </c>
      <c r="V33" s="46">
        <f t="shared" si="60"/>
        <v>0.79999999999999993</v>
      </c>
      <c r="W33" s="46">
        <f t="shared" si="60"/>
        <v>0.89999999999999991</v>
      </c>
      <c r="X33" s="46">
        <f t="shared" si="60"/>
        <v>0.99999999999999989</v>
      </c>
      <c r="Y33" s="46">
        <f>X33</f>
        <v>0.99999999999999989</v>
      </c>
      <c r="Z33" s="45"/>
      <c r="AA33" s="103">
        <v>14164821.620000001</v>
      </c>
      <c r="AB33" s="103">
        <v>14589766.268600002</v>
      </c>
      <c r="AC33" s="103">
        <v>15027459.256658003</v>
      </c>
      <c r="AD33" s="103">
        <v>15478283.034357743</v>
      </c>
      <c r="AE33" s="103">
        <v>15942631.525388476</v>
      </c>
      <c r="AF33" s="103">
        <v>16420910.47115013</v>
      </c>
      <c r="AG33" s="103">
        <v>16913537.785284635</v>
      </c>
      <c r="AH33" s="103">
        <v>17420943.918843172</v>
      </c>
      <c r="AI33" s="103">
        <v>17943572.236408468</v>
      </c>
      <c r="AJ33" s="76">
        <f>SUM(AA33:AI33)</f>
        <v>143901926.11669064</v>
      </c>
      <c r="AK33" s="45"/>
      <c r="AL33" s="45"/>
      <c r="AM33" s="45"/>
      <c r="AN33" s="45"/>
      <c r="AO33" s="75">
        <f>+AA33</f>
        <v>14164821.620000001</v>
      </c>
      <c r="AP33" s="26" t="s">
        <v>46</v>
      </c>
      <c r="AQ33" s="45"/>
      <c r="AR33" s="45"/>
      <c r="AS33" s="76">
        <f>+AB33</f>
        <v>14589766.268600002</v>
      </c>
      <c r="AT33" s="26" t="s">
        <v>46</v>
      </c>
      <c r="AU33" s="45"/>
      <c r="AV33" s="45"/>
      <c r="AW33" s="76">
        <f>+AC33</f>
        <v>15027459.256658003</v>
      </c>
      <c r="AX33" s="26" t="s">
        <v>46</v>
      </c>
      <c r="AY33" s="45"/>
      <c r="AZ33" s="45"/>
      <c r="BA33" s="76">
        <f>+AD33</f>
        <v>15478283.034357743</v>
      </c>
      <c r="BB33" s="26" t="s">
        <v>46</v>
      </c>
      <c r="BC33" s="45"/>
      <c r="BD33" s="45"/>
      <c r="BE33" s="76">
        <f>+AE33</f>
        <v>15942631.525388476</v>
      </c>
      <c r="BF33" s="26" t="s">
        <v>46</v>
      </c>
      <c r="BG33" s="45"/>
      <c r="BH33" s="45"/>
      <c r="BI33" s="76">
        <f>+AF33</f>
        <v>16420910.47115013</v>
      </c>
      <c r="BJ33" s="26" t="s">
        <v>46</v>
      </c>
      <c r="BK33" s="45"/>
      <c r="BL33" s="45"/>
      <c r="BM33" s="76">
        <f>+AG33</f>
        <v>16913537.785284635</v>
      </c>
      <c r="BN33" s="26" t="s">
        <v>46</v>
      </c>
      <c r="BO33" s="45"/>
      <c r="BP33" s="45"/>
      <c r="BQ33" s="76">
        <f>+AH33</f>
        <v>17420943.918843172</v>
      </c>
      <c r="BR33" s="26" t="s">
        <v>46</v>
      </c>
      <c r="BS33" s="45"/>
      <c r="BT33" s="45"/>
      <c r="BU33" s="76">
        <f>+AI33</f>
        <v>17943572.236408468</v>
      </c>
      <c r="BV33" s="26" t="s">
        <v>46</v>
      </c>
      <c r="BW33" s="45"/>
      <c r="BX33" s="45"/>
    </row>
    <row r="34" spans="1:76" s="11" customFormat="1" ht="174.4" customHeight="1" x14ac:dyDescent="0.45">
      <c r="A34" s="165"/>
      <c r="B34" s="35" t="s">
        <v>183</v>
      </c>
      <c r="C34" s="52"/>
      <c r="D34" s="35" t="s">
        <v>169</v>
      </c>
      <c r="E34" s="35" t="s">
        <v>184</v>
      </c>
      <c r="F34" s="35" t="s">
        <v>185</v>
      </c>
      <c r="G34" s="53" t="s">
        <v>186</v>
      </c>
      <c r="H34" s="40" t="s">
        <v>41</v>
      </c>
      <c r="I34" s="41" t="s">
        <v>42</v>
      </c>
      <c r="J34" s="35" t="s">
        <v>187</v>
      </c>
      <c r="K34" s="35" t="s">
        <v>188</v>
      </c>
      <c r="L34" s="45" t="s">
        <v>141</v>
      </c>
      <c r="M34" s="45"/>
      <c r="N34" s="45"/>
      <c r="O34" s="45"/>
      <c r="P34" s="46">
        <v>0.2</v>
      </c>
      <c r="Q34" s="46">
        <f>P34+0.1</f>
        <v>0.30000000000000004</v>
      </c>
      <c r="R34" s="46">
        <f t="shared" ref="R34:X34" si="61">Q34+0.1</f>
        <v>0.4</v>
      </c>
      <c r="S34" s="46">
        <f t="shared" si="61"/>
        <v>0.5</v>
      </c>
      <c r="T34" s="46">
        <f t="shared" si="61"/>
        <v>0.6</v>
      </c>
      <c r="U34" s="46">
        <f t="shared" si="61"/>
        <v>0.7</v>
      </c>
      <c r="V34" s="46">
        <f t="shared" si="61"/>
        <v>0.79999999999999993</v>
      </c>
      <c r="W34" s="46">
        <f t="shared" si="61"/>
        <v>0.89999999999999991</v>
      </c>
      <c r="X34" s="46">
        <f t="shared" si="61"/>
        <v>0.99999999999999989</v>
      </c>
      <c r="Y34" s="46">
        <f>X34</f>
        <v>0.99999999999999989</v>
      </c>
      <c r="Z34" s="45"/>
      <c r="AA34" s="103">
        <v>9270000</v>
      </c>
      <c r="AB34" s="103" t="s">
        <v>175</v>
      </c>
      <c r="AC34" s="103">
        <v>9834543</v>
      </c>
      <c r="AD34" s="103">
        <v>10129579.289999999</v>
      </c>
      <c r="AE34" s="103">
        <v>10433466.67</v>
      </c>
      <c r="AF34" s="103">
        <v>10746470.67</v>
      </c>
      <c r="AG34" s="103">
        <v>11068864.789999999</v>
      </c>
      <c r="AH34" s="103">
        <v>11400930.73</v>
      </c>
      <c r="AI34" s="103">
        <v>11742958.65</v>
      </c>
      <c r="AJ34" s="76">
        <f>SUM(AA34:AI34)</f>
        <v>84626813.800000012</v>
      </c>
      <c r="AK34" s="76"/>
      <c r="AL34" s="45"/>
      <c r="AM34" s="45"/>
      <c r="AN34" s="45"/>
      <c r="AO34" s="75">
        <f>+AA34</f>
        <v>9270000</v>
      </c>
      <c r="AP34" s="26" t="s">
        <v>46</v>
      </c>
      <c r="AQ34" s="45"/>
      <c r="AR34" s="45"/>
      <c r="AS34" s="76" t="str">
        <f>+AB34</f>
        <v>$ 9,548,100.00</v>
      </c>
      <c r="AT34" s="26" t="s">
        <v>46</v>
      </c>
      <c r="AU34" s="45"/>
      <c r="AV34" s="45"/>
      <c r="AW34" s="76">
        <f>+AC34</f>
        <v>9834543</v>
      </c>
      <c r="AX34" s="26" t="s">
        <v>46</v>
      </c>
      <c r="AY34" s="45"/>
      <c r="AZ34" s="45"/>
      <c r="BA34" s="76">
        <f>+AD34</f>
        <v>10129579.289999999</v>
      </c>
      <c r="BB34" s="26" t="s">
        <v>46</v>
      </c>
      <c r="BC34" s="45"/>
      <c r="BD34" s="45"/>
      <c r="BE34" s="76">
        <f>+AE34</f>
        <v>10433466.67</v>
      </c>
      <c r="BF34" s="26" t="s">
        <v>46</v>
      </c>
      <c r="BG34" s="45"/>
      <c r="BH34" s="45"/>
      <c r="BI34" s="76">
        <f>+AF34</f>
        <v>10746470.67</v>
      </c>
      <c r="BJ34" s="26" t="s">
        <v>46</v>
      </c>
      <c r="BK34" s="45"/>
      <c r="BL34" s="45"/>
      <c r="BM34" s="76">
        <f>+AG34</f>
        <v>11068864.789999999</v>
      </c>
      <c r="BN34" s="26" t="s">
        <v>46</v>
      </c>
      <c r="BO34" s="45"/>
      <c r="BP34" s="45"/>
      <c r="BQ34" s="76">
        <f>+AH34</f>
        <v>11400930.73</v>
      </c>
      <c r="BR34" s="26" t="s">
        <v>46</v>
      </c>
      <c r="BS34" s="45"/>
      <c r="BT34" s="45"/>
      <c r="BU34" s="76">
        <f>+AI34</f>
        <v>11742958.65</v>
      </c>
      <c r="BV34" s="26" t="s">
        <v>46</v>
      </c>
      <c r="BW34" s="45"/>
      <c r="BX34" s="45"/>
    </row>
    <row r="35" spans="1:76" s="11" customFormat="1" ht="280.14999999999998" customHeight="1" x14ac:dyDescent="0.45">
      <c r="A35" s="165"/>
      <c r="B35" s="35" t="s">
        <v>189</v>
      </c>
      <c r="C35" s="52"/>
      <c r="D35" s="35" t="s">
        <v>190</v>
      </c>
      <c r="E35" s="35" t="s">
        <v>191</v>
      </c>
      <c r="F35" s="35" t="s">
        <v>192</v>
      </c>
      <c r="G35" s="39" t="s">
        <v>193</v>
      </c>
      <c r="H35" s="40" t="s">
        <v>41</v>
      </c>
      <c r="I35" s="41" t="s">
        <v>42</v>
      </c>
      <c r="J35" s="35" t="s">
        <v>194</v>
      </c>
      <c r="K35" s="35" t="s">
        <v>195</v>
      </c>
      <c r="L35" s="45" t="s">
        <v>141</v>
      </c>
      <c r="M35" s="45"/>
      <c r="N35" s="45"/>
      <c r="O35" s="45"/>
      <c r="P35" s="46">
        <v>0.2</v>
      </c>
      <c r="Q35" s="46">
        <v>0.3</v>
      </c>
      <c r="R35" s="46">
        <v>0.4</v>
      </c>
      <c r="S35" s="46">
        <v>0.5</v>
      </c>
      <c r="T35" s="46">
        <v>0.6</v>
      </c>
      <c r="U35" s="46">
        <v>0.7</v>
      </c>
      <c r="V35" s="46">
        <v>0.8</v>
      </c>
      <c r="W35" s="46">
        <v>0.9</v>
      </c>
      <c r="X35" s="46">
        <v>1</v>
      </c>
      <c r="Y35" s="46">
        <v>1</v>
      </c>
      <c r="Z35" s="45"/>
      <c r="AA35" s="45" t="s">
        <v>196</v>
      </c>
      <c r="AB35" s="45" t="s">
        <v>197</v>
      </c>
      <c r="AC35" s="45" t="s">
        <v>197</v>
      </c>
      <c r="AD35" s="45" t="s">
        <v>197</v>
      </c>
      <c r="AE35" s="45" t="s">
        <v>197</v>
      </c>
      <c r="AF35" s="45" t="s">
        <v>197</v>
      </c>
      <c r="AG35" s="45" t="s">
        <v>197</v>
      </c>
      <c r="AH35" s="45" t="s">
        <v>197</v>
      </c>
      <c r="AI35" s="89" t="s">
        <v>197</v>
      </c>
      <c r="AJ35" s="45"/>
      <c r="AK35" s="45"/>
      <c r="AL35" s="45"/>
      <c r="AM35" s="45"/>
      <c r="AN35" s="45"/>
      <c r="AO35" s="75" t="str">
        <f>+AA35</f>
        <v xml:space="preserve">$ 11,400,000.00 </v>
      </c>
      <c r="AP35" s="105" t="s">
        <v>198</v>
      </c>
      <c r="AQ35" s="45"/>
      <c r="AR35" s="45"/>
      <c r="AS35" s="76" t="str">
        <f>+AB35</f>
        <v xml:space="preserve"> $ 11,400,000.00 </v>
      </c>
      <c r="AT35" s="105" t="s">
        <v>198</v>
      </c>
      <c r="AU35" s="45"/>
      <c r="AV35" s="45"/>
      <c r="AW35" s="75" t="str">
        <f>+AI35</f>
        <v xml:space="preserve"> $ 11,400,000.00 </v>
      </c>
      <c r="AX35" s="105" t="s">
        <v>198</v>
      </c>
      <c r="AY35" s="45"/>
      <c r="AZ35" s="45"/>
      <c r="BA35" s="75">
        <v>11400000</v>
      </c>
      <c r="BB35" s="105" t="s">
        <v>198</v>
      </c>
      <c r="BC35" s="45"/>
      <c r="BD35" s="45"/>
      <c r="BE35" s="75">
        <v>11400000</v>
      </c>
      <c r="BF35" s="105" t="s">
        <v>198</v>
      </c>
      <c r="BG35" s="45"/>
      <c r="BH35" s="45"/>
      <c r="BI35" s="75">
        <v>11400000</v>
      </c>
      <c r="BJ35" s="105" t="s">
        <v>198</v>
      </c>
      <c r="BK35" s="45"/>
      <c r="BL35" s="45"/>
      <c r="BM35" s="75">
        <v>11400000</v>
      </c>
      <c r="BN35" s="105" t="s">
        <v>198</v>
      </c>
      <c r="BO35" s="45"/>
      <c r="BP35" s="45"/>
      <c r="BQ35" s="75">
        <v>11400000</v>
      </c>
      <c r="BR35" s="105" t="s">
        <v>198</v>
      </c>
      <c r="BS35" s="45"/>
      <c r="BT35" s="45"/>
      <c r="BU35" s="75">
        <v>11400000</v>
      </c>
      <c r="BV35" s="105" t="s">
        <v>198</v>
      </c>
      <c r="BW35" s="45"/>
      <c r="BX35" s="45"/>
    </row>
    <row r="36" spans="1:76" s="11" customFormat="1" ht="157.9" customHeight="1" x14ac:dyDescent="0.45">
      <c r="A36" s="165"/>
      <c r="B36" s="35" t="s">
        <v>199</v>
      </c>
      <c r="C36" s="52"/>
      <c r="D36" s="35" t="s">
        <v>157</v>
      </c>
      <c r="E36" s="35" t="s">
        <v>200</v>
      </c>
      <c r="F36" s="45" t="s">
        <v>201</v>
      </c>
      <c r="G36" s="53" t="s">
        <v>202</v>
      </c>
      <c r="H36" s="40" t="s">
        <v>41</v>
      </c>
      <c r="I36" s="41" t="s">
        <v>42</v>
      </c>
      <c r="J36" s="35" t="s">
        <v>203</v>
      </c>
      <c r="K36" s="35" t="s">
        <v>204</v>
      </c>
      <c r="L36" s="45" t="s">
        <v>141</v>
      </c>
      <c r="M36" s="45"/>
      <c r="N36" s="45"/>
      <c r="O36" s="45"/>
      <c r="P36" s="46">
        <v>0.2</v>
      </c>
      <c r="Q36" s="46">
        <f>P36+0.1</f>
        <v>0.30000000000000004</v>
      </c>
      <c r="R36" s="46">
        <f t="shared" ref="R36:X36" si="62">Q36+0.1</f>
        <v>0.4</v>
      </c>
      <c r="S36" s="46">
        <f t="shared" si="62"/>
        <v>0.5</v>
      </c>
      <c r="T36" s="46">
        <f t="shared" si="62"/>
        <v>0.6</v>
      </c>
      <c r="U36" s="46">
        <f t="shared" si="62"/>
        <v>0.7</v>
      </c>
      <c r="V36" s="46">
        <f t="shared" si="62"/>
        <v>0.79999999999999993</v>
      </c>
      <c r="W36" s="46">
        <f t="shared" si="62"/>
        <v>0.89999999999999991</v>
      </c>
      <c r="X36" s="46">
        <f t="shared" si="62"/>
        <v>0.99999999999999989</v>
      </c>
      <c r="Y36" s="46">
        <f>X36</f>
        <v>0.99999999999999989</v>
      </c>
      <c r="Z36" s="45"/>
      <c r="AA36" s="106">
        <v>12851981</v>
      </c>
      <c r="AB36" s="106">
        <v>13623099</v>
      </c>
      <c r="AC36" s="106">
        <v>14440485</v>
      </c>
      <c r="AD36" s="106">
        <v>15306915</v>
      </c>
      <c r="AE36" s="106">
        <v>16225329</v>
      </c>
      <c r="AF36" s="106">
        <v>17198849</v>
      </c>
      <c r="AG36" s="106">
        <v>18230780</v>
      </c>
      <c r="AH36" s="106">
        <v>19324627</v>
      </c>
      <c r="AI36" s="106">
        <v>20484105</v>
      </c>
      <c r="AJ36" s="54">
        <f>SUM(AA36:AI36)</f>
        <v>147686170</v>
      </c>
      <c r="AK36" s="45"/>
      <c r="AL36" s="45"/>
      <c r="AM36" s="45"/>
      <c r="AN36" s="45"/>
      <c r="AO36" s="106">
        <v>12851981</v>
      </c>
      <c r="AP36" s="26" t="s">
        <v>46</v>
      </c>
      <c r="AQ36" s="45"/>
      <c r="AR36" s="45"/>
      <c r="AS36" s="106">
        <v>13623099</v>
      </c>
      <c r="AT36" s="26" t="s">
        <v>46</v>
      </c>
      <c r="AU36" s="45"/>
      <c r="AV36" s="45"/>
      <c r="AW36" s="106">
        <v>14440485</v>
      </c>
      <c r="AX36" s="26" t="s">
        <v>46</v>
      </c>
      <c r="AY36" s="45"/>
      <c r="AZ36" s="45"/>
      <c r="BA36" s="106">
        <v>15306915</v>
      </c>
      <c r="BB36" s="26" t="s">
        <v>46</v>
      </c>
      <c r="BC36" s="45"/>
      <c r="BD36" s="45"/>
      <c r="BE36" s="106">
        <v>16225329</v>
      </c>
      <c r="BF36" s="26" t="s">
        <v>46</v>
      </c>
      <c r="BG36" s="45"/>
      <c r="BH36" s="45"/>
      <c r="BI36" s="106">
        <v>17198849</v>
      </c>
      <c r="BJ36" s="26" t="s">
        <v>46</v>
      </c>
      <c r="BK36" s="45"/>
      <c r="BL36" s="45"/>
      <c r="BM36" s="106">
        <v>18230780</v>
      </c>
      <c r="BN36" s="26" t="s">
        <v>46</v>
      </c>
      <c r="BO36" s="45"/>
      <c r="BP36" s="45"/>
      <c r="BQ36" s="106">
        <v>19324627</v>
      </c>
      <c r="BR36" s="26" t="s">
        <v>46</v>
      </c>
      <c r="BS36" s="45"/>
      <c r="BT36" s="45"/>
      <c r="BU36" s="106">
        <v>20484105</v>
      </c>
      <c r="BV36" s="26" t="s">
        <v>46</v>
      </c>
      <c r="BW36" s="45"/>
      <c r="BX36" s="45"/>
    </row>
    <row r="37" spans="1:76" s="11" customFormat="1" ht="85.15" customHeight="1" x14ac:dyDescent="0.45">
      <c r="A37" s="165"/>
      <c r="B37" s="35" t="s">
        <v>205</v>
      </c>
      <c r="C37" s="52"/>
      <c r="D37" s="35" t="s">
        <v>169</v>
      </c>
      <c r="E37" s="35" t="s">
        <v>206</v>
      </c>
      <c r="F37" s="35" t="s">
        <v>207</v>
      </c>
      <c r="G37" s="53" t="s">
        <v>208</v>
      </c>
      <c r="H37" s="40" t="s">
        <v>41</v>
      </c>
      <c r="I37" s="41" t="s">
        <v>42</v>
      </c>
      <c r="J37" s="35" t="s">
        <v>209</v>
      </c>
      <c r="K37" s="35" t="s">
        <v>210</v>
      </c>
      <c r="L37" s="45" t="s">
        <v>54</v>
      </c>
      <c r="M37" s="45"/>
      <c r="N37" s="45"/>
      <c r="O37" s="45"/>
      <c r="P37" s="46">
        <v>1</v>
      </c>
      <c r="Q37" s="46">
        <v>1</v>
      </c>
      <c r="R37" s="46">
        <v>1</v>
      </c>
      <c r="S37" s="46">
        <v>1</v>
      </c>
      <c r="T37" s="46">
        <v>1</v>
      </c>
      <c r="U37" s="46">
        <v>1</v>
      </c>
      <c r="V37" s="46">
        <v>1</v>
      </c>
      <c r="W37" s="46">
        <v>1</v>
      </c>
      <c r="X37" s="46">
        <v>1</v>
      </c>
      <c r="Y37" s="46">
        <v>1</v>
      </c>
      <c r="Z37" s="45"/>
      <c r="AA37" s="107">
        <v>10300000</v>
      </c>
      <c r="AB37" s="107">
        <v>10609000</v>
      </c>
      <c r="AC37" s="107">
        <v>10927270</v>
      </c>
      <c r="AD37" s="107">
        <v>11255088.1</v>
      </c>
      <c r="AE37" s="107">
        <v>11592740.74</v>
      </c>
      <c r="AF37" s="107">
        <v>11940522.970000001</v>
      </c>
      <c r="AG37" s="107">
        <v>12298738.65</v>
      </c>
      <c r="AH37" s="107">
        <v>12667700.810000001</v>
      </c>
      <c r="AI37" s="107">
        <v>13047731.84</v>
      </c>
      <c r="AJ37" s="107">
        <f>SUM(AA37:AI37)</f>
        <v>104638793.11000001</v>
      </c>
      <c r="AK37" s="45"/>
      <c r="AL37" s="45"/>
      <c r="AM37" s="45"/>
      <c r="AN37" s="45"/>
      <c r="AO37" s="54">
        <f>+AA37</f>
        <v>10300000</v>
      </c>
      <c r="AP37" s="26" t="s">
        <v>46</v>
      </c>
      <c r="AQ37" s="45"/>
      <c r="AR37" s="45"/>
      <c r="AS37" s="55">
        <f>+AB37</f>
        <v>10609000</v>
      </c>
      <c r="AT37" s="26" t="s">
        <v>46</v>
      </c>
      <c r="AU37" s="45"/>
      <c r="AV37" s="45"/>
      <c r="AW37" s="55">
        <f>+AC37</f>
        <v>10927270</v>
      </c>
      <c r="AX37" s="26" t="s">
        <v>46</v>
      </c>
      <c r="AY37" s="45"/>
      <c r="AZ37" s="45"/>
      <c r="BA37" s="55">
        <f>+AD37</f>
        <v>11255088.1</v>
      </c>
      <c r="BB37" s="26" t="s">
        <v>46</v>
      </c>
      <c r="BC37" s="45"/>
      <c r="BD37" s="45"/>
      <c r="BE37" s="55">
        <f>+AE37</f>
        <v>11592740.74</v>
      </c>
      <c r="BF37" s="26" t="s">
        <v>46</v>
      </c>
      <c r="BG37" s="45"/>
      <c r="BH37" s="45"/>
      <c r="BI37" s="55">
        <f>+AF37</f>
        <v>11940522.970000001</v>
      </c>
      <c r="BJ37" s="26" t="s">
        <v>46</v>
      </c>
      <c r="BK37" s="45"/>
      <c r="BL37" s="45"/>
      <c r="BM37" s="55">
        <f>+AG37</f>
        <v>12298738.65</v>
      </c>
      <c r="BN37" s="26" t="s">
        <v>46</v>
      </c>
      <c r="BO37" s="45"/>
      <c r="BP37" s="45"/>
      <c r="BQ37" s="55">
        <f>+AH37</f>
        <v>12667700.810000001</v>
      </c>
      <c r="BR37" s="26" t="s">
        <v>46</v>
      </c>
      <c r="BS37" s="45"/>
      <c r="BT37" s="45"/>
      <c r="BU37" s="55">
        <f>+AI37</f>
        <v>13047731.84</v>
      </c>
      <c r="BV37" s="26" t="s">
        <v>46</v>
      </c>
      <c r="BW37" s="45"/>
      <c r="BX37" s="45"/>
    </row>
    <row r="38" spans="1:76" s="11" customFormat="1" ht="85.15" customHeight="1" x14ac:dyDescent="0.45">
      <c r="A38" s="165"/>
      <c r="B38" s="35" t="s">
        <v>211</v>
      </c>
      <c r="C38" s="52"/>
      <c r="D38" s="35" t="s">
        <v>169</v>
      </c>
      <c r="E38" s="35" t="s">
        <v>212</v>
      </c>
      <c r="F38" s="35" t="s">
        <v>213</v>
      </c>
      <c r="G38" s="53" t="s">
        <v>214</v>
      </c>
      <c r="H38" s="40" t="s">
        <v>41</v>
      </c>
      <c r="I38" s="40" t="s">
        <v>42</v>
      </c>
      <c r="J38" s="35" t="s">
        <v>215</v>
      </c>
      <c r="K38" s="35" t="s">
        <v>216</v>
      </c>
      <c r="L38" s="45" t="s">
        <v>54</v>
      </c>
      <c r="M38" s="45"/>
      <c r="N38" s="45"/>
      <c r="O38" s="45"/>
      <c r="P38" s="46">
        <v>1</v>
      </c>
      <c r="Q38" s="46">
        <v>1</v>
      </c>
      <c r="R38" s="46">
        <v>1</v>
      </c>
      <c r="S38" s="46">
        <v>1</v>
      </c>
      <c r="T38" s="46">
        <v>1</v>
      </c>
      <c r="U38" s="46">
        <v>1</v>
      </c>
      <c r="V38" s="46">
        <v>1</v>
      </c>
      <c r="W38" s="46">
        <v>1</v>
      </c>
      <c r="X38" s="46">
        <v>1</v>
      </c>
      <c r="Y38" s="46">
        <v>1</v>
      </c>
      <c r="Z38" s="45"/>
      <c r="AA38" s="107">
        <v>8755000</v>
      </c>
      <c r="AB38" s="107">
        <f>+AA38*(1+0.03)</f>
        <v>9017650</v>
      </c>
      <c r="AC38" s="107">
        <f>+AB38*(1+0.03)</f>
        <v>9288179.5</v>
      </c>
      <c r="AD38" s="107">
        <f t="shared" ref="AD38:AI38" si="63">+AC38*(1+0.03)</f>
        <v>9566824.8849999998</v>
      </c>
      <c r="AE38" s="107">
        <f t="shared" si="63"/>
        <v>9853829.6315499991</v>
      </c>
      <c r="AF38" s="107">
        <f t="shared" si="63"/>
        <v>10149444.520496499</v>
      </c>
      <c r="AG38" s="107">
        <f t="shared" si="63"/>
        <v>10453927.856111394</v>
      </c>
      <c r="AH38" s="107">
        <f t="shared" si="63"/>
        <v>10767545.691794736</v>
      </c>
      <c r="AI38" s="107">
        <f t="shared" si="63"/>
        <v>11090572.062548578</v>
      </c>
      <c r="AJ38" s="107">
        <f>SUM(AA38:AI38)</f>
        <v>88942974.1475012</v>
      </c>
      <c r="AK38" s="45"/>
      <c r="AL38" s="45"/>
      <c r="AM38" s="45"/>
      <c r="AN38" s="45"/>
      <c r="AO38" s="54">
        <f>+AA38</f>
        <v>8755000</v>
      </c>
      <c r="AP38" s="26" t="s">
        <v>46</v>
      </c>
      <c r="AQ38" s="45"/>
      <c r="AR38" s="45"/>
      <c r="AS38" s="55">
        <f>+AB38</f>
        <v>9017650</v>
      </c>
      <c r="AT38" s="26" t="s">
        <v>46</v>
      </c>
      <c r="AU38" s="45"/>
      <c r="AV38" s="45"/>
      <c r="AW38" s="55">
        <f>+AC38</f>
        <v>9288179.5</v>
      </c>
      <c r="AX38" s="26" t="s">
        <v>46</v>
      </c>
      <c r="AY38" s="45"/>
      <c r="AZ38" s="45"/>
      <c r="BA38" s="55">
        <f>+AD38</f>
        <v>9566824.8849999998</v>
      </c>
      <c r="BB38" s="26" t="s">
        <v>46</v>
      </c>
      <c r="BC38" s="45"/>
      <c r="BD38" s="45"/>
      <c r="BE38" s="55">
        <f>+AE38</f>
        <v>9853829.6315499991</v>
      </c>
      <c r="BF38" s="26" t="s">
        <v>46</v>
      </c>
      <c r="BG38" s="45"/>
      <c r="BH38" s="45"/>
      <c r="BI38" s="55">
        <f>+AF38</f>
        <v>10149444.520496499</v>
      </c>
      <c r="BJ38" s="26" t="s">
        <v>46</v>
      </c>
      <c r="BK38" s="45"/>
      <c r="BL38" s="45"/>
      <c r="BM38" s="55">
        <f>+AG38</f>
        <v>10453927.856111394</v>
      </c>
      <c r="BN38" s="26" t="s">
        <v>46</v>
      </c>
      <c r="BO38" s="45"/>
      <c r="BP38" s="45"/>
      <c r="BQ38" s="55">
        <f>+AH38</f>
        <v>10767545.691794736</v>
      </c>
      <c r="BR38" s="26" t="s">
        <v>46</v>
      </c>
      <c r="BS38" s="45"/>
      <c r="BT38" s="45"/>
      <c r="BU38" s="55">
        <f>+AI38</f>
        <v>11090572.062548578</v>
      </c>
      <c r="BV38" s="26" t="s">
        <v>46</v>
      </c>
      <c r="BW38" s="45"/>
      <c r="BX38" s="45"/>
    </row>
    <row r="39" spans="1:76" s="11" customFormat="1" ht="119.65" customHeight="1" x14ac:dyDescent="0.45">
      <c r="A39" s="165"/>
      <c r="B39" s="35" t="s">
        <v>217</v>
      </c>
      <c r="C39" s="35"/>
      <c r="D39" s="35" t="s">
        <v>157</v>
      </c>
      <c r="E39" s="35" t="s">
        <v>218</v>
      </c>
      <c r="F39" s="45" t="s">
        <v>219</v>
      </c>
      <c r="G39" s="101" t="s">
        <v>202</v>
      </c>
      <c r="H39" s="40" t="s">
        <v>41</v>
      </c>
      <c r="I39" s="40" t="s">
        <v>161</v>
      </c>
      <c r="J39" s="35" t="s">
        <v>220</v>
      </c>
      <c r="K39" s="35" t="s">
        <v>221</v>
      </c>
      <c r="L39" s="45" t="s">
        <v>54</v>
      </c>
      <c r="M39" s="45"/>
      <c r="N39" s="45"/>
      <c r="O39" s="45"/>
      <c r="P39" s="71">
        <v>1</v>
      </c>
      <c r="Q39" s="71"/>
      <c r="R39" s="71"/>
      <c r="S39" s="71"/>
      <c r="T39" s="71"/>
      <c r="U39" s="71"/>
      <c r="V39" s="71"/>
      <c r="W39" s="71"/>
      <c r="X39" s="71"/>
      <c r="Y39" s="71"/>
      <c r="Z39" s="45"/>
      <c r="AA39" s="106">
        <v>60000000</v>
      </c>
      <c r="AB39" s="45"/>
      <c r="AC39" s="45"/>
      <c r="AD39" s="45"/>
      <c r="AE39" s="45"/>
      <c r="AF39" s="45"/>
      <c r="AG39" s="45"/>
      <c r="AH39" s="45"/>
      <c r="AI39" s="45"/>
      <c r="AJ39" s="45"/>
      <c r="AK39" s="45"/>
      <c r="AL39" s="45"/>
      <c r="AM39" s="45"/>
      <c r="AN39" s="45"/>
      <c r="AO39" s="86">
        <f>+AA39</f>
        <v>60000000</v>
      </c>
      <c r="AP39" s="26" t="s">
        <v>46</v>
      </c>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row>
    <row r="40" spans="1:76" s="11" customFormat="1" ht="58.15" x14ac:dyDescent="0.45">
      <c r="A40" s="165"/>
      <c r="B40" s="35" t="s">
        <v>222</v>
      </c>
      <c r="C40" s="35"/>
      <c r="D40" s="35" t="s">
        <v>223</v>
      </c>
      <c r="E40" s="35" t="s">
        <v>224</v>
      </c>
      <c r="F40" s="45" t="s">
        <v>225</v>
      </c>
      <c r="G40" s="45" t="s">
        <v>226</v>
      </c>
      <c r="H40" s="40" t="s">
        <v>51</v>
      </c>
      <c r="I40" s="41" t="s">
        <v>42</v>
      </c>
      <c r="J40" s="35" t="s">
        <v>227</v>
      </c>
      <c r="K40" s="35" t="s">
        <v>228</v>
      </c>
      <c r="L40" s="45" t="s">
        <v>54</v>
      </c>
      <c r="M40" s="45"/>
      <c r="N40" s="45"/>
      <c r="O40" s="45"/>
      <c r="P40" s="71">
        <v>1</v>
      </c>
      <c r="Q40" s="71">
        <v>1</v>
      </c>
      <c r="R40" s="71">
        <v>1</v>
      </c>
      <c r="S40" s="71">
        <v>1</v>
      </c>
      <c r="T40" s="71">
        <v>1</v>
      </c>
      <c r="U40" s="71">
        <v>1</v>
      </c>
      <c r="V40" s="71">
        <v>1</v>
      </c>
      <c r="W40" s="71">
        <v>1</v>
      </c>
      <c r="X40" s="71">
        <v>1</v>
      </c>
      <c r="Y40" s="71">
        <f>SUM(P40:X40)</f>
        <v>9</v>
      </c>
      <c r="Z40" s="106">
        <v>100000</v>
      </c>
      <c r="AA40" s="107">
        <v>103000</v>
      </c>
      <c r="AB40" s="107">
        <f>+AA40*(1+0.03)</f>
        <v>106090</v>
      </c>
      <c r="AC40" s="107">
        <f>+AB40*(1+0.03)</f>
        <v>109272.7</v>
      </c>
      <c r="AD40" s="107">
        <f t="shared" ref="AD40:AI40" si="64">+AC40*(1+0.03)</f>
        <v>112550.88099999999</v>
      </c>
      <c r="AE40" s="107">
        <f t="shared" si="64"/>
        <v>115927.40742999999</v>
      </c>
      <c r="AF40" s="107">
        <f t="shared" si="64"/>
        <v>119405.2296529</v>
      </c>
      <c r="AG40" s="107">
        <f t="shared" si="64"/>
        <v>122987.386542487</v>
      </c>
      <c r="AH40" s="107">
        <f t="shared" si="64"/>
        <v>126677.00813876161</v>
      </c>
      <c r="AI40" s="107">
        <f t="shared" si="64"/>
        <v>130477.31838292447</v>
      </c>
      <c r="AJ40" s="107">
        <f>SUM(Z40:AI40)</f>
        <v>1146387.9311470732</v>
      </c>
      <c r="AK40" s="49">
        <v>100000</v>
      </c>
      <c r="AL40" s="26" t="s">
        <v>46</v>
      </c>
      <c r="AM40" s="45"/>
      <c r="AN40" s="45"/>
      <c r="AO40" s="54">
        <f>+AA40</f>
        <v>103000</v>
      </c>
      <c r="AP40" s="26" t="s">
        <v>46</v>
      </c>
      <c r="AQ40" s="45"/>
      <c r="AR40" s="45"/>
      <c r="AS40" s="55">
        <f>+AB40</f>
        <v>106090</v>
      </c>
      <c r="AT40" s="26" t="s">
        <v>46</v>
      </c>
      <c r="AU40" s="45"/>
      <c r="AV40" s="45"/>
      <c r="AW40" s="55">
        <f>+AC40</f>
        <v>109272.7</v>
      </c>
      <c r="AX40" s="26" t="s">
        <v>46</v>
      </c>
      <c r="AY40" s="45"/>
      <c r="AZ40" s="45"/>
      <c r="BA40" s="55">
        <f>+AD40</f>
        <v>112550.88099999999</v>
      </c>
      <c r="BB40" s="26" t="s">
        <v>46</v>
      </c>
      <c r="BC40" s="45"/>
      <c r="BD40" s="45"/>
      <c r="BE40" s="55">
        <f>+AE40</f>
        <v>115927.40742999999</v>
      </c>
      <c r="BF40" s="26" t="s">
        <v>46</v>
      </c>
      <c r="BG40" s="45"/>
      <c r="BH40" s="45"/>
      <c r="BI40" s="55">
        <f>+AF40</f>
        <v>119405.2296529</v>
      </c>
      <c r="BJ40" s="26" t="s">
        <v>46</v>
      </c>
      <c r="BK40" s="45"/>
      <c r="BL40" s="45"/>
      <c r="BM40" s="55">
        <f>+AG40</f>
        <v>122987.386542487</v>
      </c>
      <c r="BN40" s="26" t="s">
        <v>46</v>
      </c>
      <c r="BO40" s="45"/>
      <c r="BP40" s="45"/>
      <c r="BQ40" s="55">
        <f>+AH40</f>
        <v>126677.00813876161</v>
      </c>
      <c r="BR40" s="26" t="s">
        <v>46</v>
      </c>
      <c r="BS40" s="45"/>
      <c r="BT40" s="45"/>
      <c r="BU40" s="55">
        <f>+AI40</f>
        <v>130477.31838292447</v>
      </c>
      <c r="BV40" s="26" t="s">
        <v>46</v>
      </c>
      <c r="BW40" s="45"/>
      <c r="BX40" s="45"/>
    </row>
    <row r="41" spans="1:76" s="11" customFormat="1" ht="89.85" customHeight="1" x14ac:dyDescent="0.45">
      <c r="A41" s="165"/>
      <c r="B41" s="35" t="s">
        <v>229</v>
      </c>
      <c r="C41" s="35"/>
      <c r="D41" s="35" t="s">
        <v>124</v>
      </c>
      <c r="E41" s="35" t="s">
        <v>125</v>
      </c>
      <c r="F41" s="35" t="s">
        <v>126</v>
      </c>
      <c r="G41" s="92" t="s">
        <v>127</v>
      </c>
      <c r="H41" s="93" t="s">
        <v>51</v>
      </c>
      <c r="I41" s="93" t="s">
        <v>42</v>
      </c>
      <c r="J41" s="35" t="s">
        <v>230</v>
      </c>
      <c r="K41" s="35" t="s">
        <v>231</v>
      </c>
      <c r="L41" s="45" t="s">
        <v>54</v>
      </c>
      <c r="M41" s="45"/>
      <c r="N41" s="45"/>
      <c r="O41" s="45">
        <v>1</v>
      </c>
      <c r="P41" s="45">
        <v>1</v>
      </c>
      <c r="Q41" s="45">
        <v>1</v>
      </c>
      <c r="R41" s="45">
        <v>1</v>
      </c>
      <c r="S41" s="45">
        <v>1</v>
      </c>
      <c r="T41" s="45">
        <v>1</v>
      </c>
      <c r="U41" s="45">
        <v>1</v>
      </c>
      <c r="V41" s="45">
        <v>1</v>
      </c>
      <c r="W41" s="45">
        <v>1</v>
      </c>
      <c r="X41" s="45">
        <v>1</v>
      </c>
      <c r="Y41" s="45">
        <v>10</v>
      </c>
      <c r="Z41" s="106">
        <v>6300000</v>
      </c>
      <c r="AA41" s="106">
        <v>6615000</v>
      </c>
      <c r="AB41" s="106">
        <v>6867000</v>
      </c>
      <c r="AC41" s="106">
        <v>7087500</v>
      </c>
      <c r="AD41" s="106">
        <v>7276500</v>
      </c>
      <c r="AE41" s="106">
        <v>7528500</v>
      </c>
      <c r="AF41" s="106">
        <v>7780500</v>
      </c>
      <c r="AG41" s="106">
        <v>7969500</v>
      </c>
      <c r="AH41" s="106">
        <v>8221500</v>
      </c>
      <c r="AI41" s="106">
        <v>8410500</v>
      </c>
      <c r="AJ41" s="106">
        <f>SUM(Z41:AI41)</f>
        <v>74056500</v>
      </c>
      <c r="AK41" s="49">
        <v>6300000</v>
      </c>
      <c r="AL41" s="26" t="s">
        <v>46</v>
      </c>
      <c r="AM41" s="45"/>
      <c r="AN41" s="45"/>
      <c r="AO41" s="86">
        <v>6615000</v>
      </c>
      <c r="AP41" s="26" t="s">
        <v>46</v>
      </c>
      <c r="AQ41" s="45"/>
      <c r="AR41" s="45"/>
      <c r="AS41" s="49">
        <f>+AB41</f>
        <v>6867000</v>
      </c>
      <c r="AT41" s="26" t="s">
        <v>46</v>
      </c>
      <c r="AU41" s="45"/>
      <c r="AV41" s="45"/>
      <c r="AW41" s="86">
        <v>7087500</v>
      </c>
      <c r="AX41" s="26" t="s">
        <v>46</v>
      </c>
      <c r="AY41" s="45"/>
      <c r="AZ41" s="45"/>
      <c r="BA41" s="49">
        <v>7276500</v>
      </c>
      <c r="BB41" s="26" t="s">
        <v>46</v>
      </c>
      <c r="BC41" s="45"/>
      <c r="BD41" s="45"/>
      <c r="BE41" s="49">
        <f>+AE41</f>
        <v>7528500</v>
      </c>
      <c r="BF41" s="26" t="s">
        <v>46</v>
      </c>
      <c r="BG41" s="45"/>
      <c r="BH41" s="45"/>
      <c r="BI41" s="86">
        <v>7780500</v>
      </c>
      <c r="BJ41" s="26" t="s">
        <v>46</v>
      </c>
      <c r="BK41" s="45"/>
      <c r="BL41" s="45"/>
      <c r="BM41" s="86">
        <v>7969500</v>
      </c>
      <c r="BN41" s="26" t="s">
        <v>46</v>
      </c>
      <c r="BO41" s="45"/>
      <c r="BP41" s="45"/>
      <c r="BQ41" s="86">
        <v>8221500</v>
      </c>
      <c r="BR41" s="26" t="s">
        <v>46</v>
      </c>
      <c r="BS41" s="45"/>
      <c r="BT41" s="45"/>
      <c r="BU41" s="86">
        <v>8410500</v>
      </c>
      <c r="BV41" s="26" t="s">
        <v>46</v>
      </c>
      <c r="BW41" s="45"/>
      <c r="BX41" s="45"/>
    </row>
    <row r="42" spans="1:76" s="3" customFormat="1" x14ac:dyDescent="0.45">
      <c r="B42" s="9"/>
      <c r="C42" s="10"/>
      <c r="D42" s="10"/>
      <c r="E42" s="10"/>
      <c r="F42" s="10"/>
      <c r="G42" s="10"/>
      <c r="H42" s="33"/>
      <c r="I42" s="33"/>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2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6" s="11" customFormat="1" ht="116.25" x14ac:dyDescent="0.45">
      <c r="A43" s="164" t="s">
        <v>232</v>
      </c>
      <c r="B43" s="35" t="s">
        <v>233</v>
      </c>
      <c r="C43" s="35"/>
      <c r="D43" s="35" t="s">
        <v>37</v>
      </c>
      <c r="E43" s="35" t="s">
        <v>234</v>
      </c>
      <c r="F43" s="35" t="s">
        <v>235</v>
      </c>
      <c r="G43" s="39" t="s">
        <v>236</v>
      </c>
      <c r="H43" s="40" t="s">
        <v>41</v>
      </c>
      <c r="I43" s="41" t="s">
        <v>42</v>
      </c>
      <c r="J43" s="35" t="s">
        <v>237</v>
      </c>
      <c r="K43" s="35" t="s">
        <v>238</v>
      </c>
      <c r="L43" s="45" t="s">
        <v>141</v>
      </c>
      <c r="M43" s="45"/>
      <c r="N43" s="45"/>
      <c r="O43" s="45"/>
      <c r="P43" s="46">
        <v>0.2</v>
      </c>
      <c r="Q43" s="46">
        <f>P43+0.1</f>
        <v>0.30000000000000004</v>
      </c>
      <c r="R43" s="46">
        <f t="shared" ref="R43:X43" si="65">Q43+0.1</f>
        <v>0.4</v>
      </c>
      <c r="S43" s="46">
        <f t="shared" si="65"/>
        <v>0.5</v>
      </c>
      <c r="T43" s="46">
        <f t="shared" si="65"/>
        <v>0.6</v>
      </c>
      <c r="U43" s="46">
        <f t="shared" si="65"/>
        <v>0.7</v>
      </c>
      <c r="V43" s="46">
        <f t="shared" si="65"/>
        <v>0.79999999999999993</v>
      </c>
      <c r="W43" s="46">
        <f t="shared" si="65"/>
        <v>0.89999999999999991</v>
      </c>
      <c r="X43" s="46">
        <f t="shared" si="65"/>
        <v>0.99999999999999989</v>
      </c>
      <c r="Y43" s="46">
        <f>X43</f>
        <v>0.99999999999999989</v>
      </c>
      <c r="Z43" s="45"/>
      <c r="AA43" s="49">
        <v>7500000</v>
      </c>
      <c r="AB43" s="48">
        <v>7725000</v>
      </c>
      <c r="AC43" s="48">
        <v>7956750</v>
      </c>
      <c r="AD43" s="48">
        <v>8195453</v>
      </c>
      <c r="AE43" s="48">
        <v>8441316</v>
      </c>
      <c r="AF43" s="48">
        <v>8694555</v>
      </c>
      <c r="AG43" s="48">
        <v>8955391</v>
      </c>
      <c r="AH43" s="48">
        <v>9224052</v>
      </c>
      <c r="AI43" s="48">
        <v>9500773</v>
      </c>
      <c r="AJ43" s="56">
        <f t="shared" ref="AJ43:AJ48" si="66">SUM(AA43:AI43)</f>
        <v>76193290</v>
      </c>
      <c r="AK43" s="56"/>
      <c r="AL43" s="45"/>
      <c r="AM43" s="45"/>
      <c r="AN43" s="45"/>
      <c r="AO43" s="49">
        <v>7500000</v>
      </c>
      <c r="AP43" s="26" t="s">
        <v>46</v>
      </c>
      <c r="AQ43" s="45"/>
      <c r="AR43" s="45"/>
      <c r="AS43" s="48">
        <v>7725000</v>
      </c>
      <c r="AT43" s="26" t="s">
        <v>46</v>
      </c>
      <c r="AU43" s="45"/>
      <c r="AV43" s="45"/>
      <c r="AW43" s="48">
        <v>7956750</v>
      </c>
      <c r="AX43" s="26" t="s">
        <v>46</v>
      </c>
      <c r="AY43" s="45"/>
      <c r="AZ43" s="45"/>
      <c r="BA43" s="48">
        <v>8195453</v>
      </c>
      <c r="BB43" s="26" t="s">
        <v>46</v>
      </c>
      <c r="BC43" s="45"/>
      <c r="BD43" s="45"/>
      <c r="BE43" s="48">
        <v>8441316</v>
      </c>
      <c r="BF43" s="26" t="s">
        <v>46</v>
      </c>
      <c r="BG43" s="45"/>
      <c r="BH43" s="45"/>
      <c r="BI43" s="48">
        <v>8694555</v>
      </c>
      <c r="BJ43" s="26" t="s">
        <v>46</v>
      </c>
      <c r="BK43" s="45"/>
      <c r="BL43" s="45"/>
      <c r="BM43" s="48">
        <v>8955391</v>
      </c>
      <c r="BN43" s="26" t="s">
        <v>46</v>
      </c>
      <c r="BO43" s="45"/>
      <c r="BP43" s="45"/>
      <c r="BQ43" s="48">
        <v>9224052</v>
      </c>
      <c r="BR43" s="26" t="s">
        <v>46</v>
      </c>
      <c r="BS43" s="45"/>
      <c r="BT43" s="45"/>
      <c r="BU43" s="48">
        <v>9500773</v>
      </c>
      <c r="BV43" s="26" t="s">
        <v>46</v>
      </c>
      <c r="BW43" s="45"/>
      <c r="BX43" s="45"/>
    </row>
    <row r="44" spans="1:76" s="11" customFormat="1" ht="116.25" x14ac:dyDescent="0.45">
      <c r="A44" s="164"/>
      <c r="B44" s="35" t="s">
        <v>239</v>
      </c>
      <c r="C44" s="35"/>
      <c r="D44" s="35" t="s">
        <v>37</v>
      </c>
      <c r="E44" s="35" t="s">
        <v>234</v>
      </c>
      <c r="F44" s="35" t="s">
        <v>235</v>
      </c>
      <c r="G44" s="39" t="s">
        <v>236</v>
      </c>
      <c r="H44" s="40" t="s">
        <v>145</v>
      </c>
      <c r="I44" s="40" t="s">
        <v>240</v>
      </c>
      <c r="J44" s="35" t="s">
        <v>241</v>
      </c>
      <c r="K44" s="35" t="s">
        <v>242</v>
      </c>
      <c r="L44" s="45" t="s">
        <v>45</v>
      </c>
      <c r="M44" s="45"/>
      <c r="N44" s="45"/>
      <c r="O44" s="46">
        <v>0.15</v>
      </c>
      <c r="P44" s="46">
        <v>0.32</v>
      </c>
      <c r="Q44" s="46">
        <v>0.49</v>
      </c>
      <c r="R44" s="46">
        <v>0.66</v>
      </c>
      <c r="S44" s="46">
        <v>0.83</v>
      </c>
      <c r="T44" s="46">
        <v>1</v>
      </c>
      <c r="U44" s="45"/>
      <c r="V44" s="45"/>
      <c r="W44" s="45"/>
      <c r="X44" s="45"/>
      <c r="Y44" s="46">
        <v>1</v>
      </c>
      <c r="Z44" s="45"/>
      <c r="AA44" s="49">
        <v>7500000</v>
      </c>
      <c r="AB44" s="48">
        <v>7725000</v>
      </c>
      <c r="AC44" s="48">
        <v>7956750</v>
      </c>
      <c r="AD44" s="48">
        <v>8195453</v>
      </c>
      <c r="AE44" s="48">
        <v>8441316</v>
      </c>
      <c r="AF44" s="45"/>
      <c r="AG44" s="45"/>
      <c r="AH44" s="45"/>
      <c r="AI44" s="45"/>
      <c r="AJ44" s="76">
        <f t="shared" si="66"/>
        <v>39818519</v>
      </c>
      <c r="AK44" s="45"/>
      <c r="AL44" s="45"/>
      <c r="AM44" s="45"/>
      <c r="AN44" s="45"/>
      <c r="AO44" s="49">
        <v>7500000</v>
      </c>
      <c r="AP44" s="26" t="s">
        <v>46</v>
      </c>
      <c r="AQ44" s="45"/>
      <c r="AR44" s="45"/>
      <c r="AS44" s="48">
        <v>7725000</v>
      </c>
      <c r="AT44" s="26" t="s">
        <v>46</v>
      </c>
      <c r="AU44" s="45"/>
      <c r="AV44" s="45"/>
      <c r="AW44" s="48">
        <v>7956750</v>
      </c>
      <c r="AX44" s="26" t="s">
        <v>46</v>
      </c>
      <c r="AY44" s="45"/>
      <c r="AZ44" s="45"/>
      <c r="BA44" s="48">
        <v>8195453</v>
      </c>
      <c r="BB44" s="26" t="s">
        <v>46</v>
      </c>
      <c r="BC44" s="45"/>
      <c r="BD44" s="45"/>
      <c r="BE44" s="48">
        <v>8441316</v>
      </c>
      <c r="BF44" s="26" t="s">
        <v>46</v>
      </c>
      <c r="BG44" s="45"/>
      <c r="BH44" s="45"/>
      <c r="BI44" s="27"/>
      <c r="BJ44" s="45"/>
      <c r="BK44" s="45"/>
      <c r="BL44" s="45"/>
      <c r="BM44" s="45"/>
      <c r="BN44" s="45"/>
      <c r="BO44" s="45"/>
      <c r="BP44" s="45"/>
      <c r="BQ44" s="45"/>
      <c r="BR44" s="45"/>
      <c r="BS44" s="45"/>
      <c r="BT44" s="45"/>
      <c r="BU44" s="45"/>
      <c r="BV44" s="45"/>
      <c r="BW44" s="45"/>
      <c r="BX44" s="45"/>
    </row>
    <row r="45" spans="1:76" s="11" customFormat="1" ht="151.15" x14ac:dyDescent="0.45">
      <c r="A45" s="164"/>
      <c r="B45" s="35" t="s">
        <v>243</v>
      </c>
      <c r="C45" s="35"/>
      <c r="D45" s="35" t="s">
        <v>157</v>
      </c>
      <c r="E45" s="35" t="s">
        <v>244</v>
      </c>
      <c r="F45" s="45" t="s">
        <v>219</v>
      </c>
      <c r="G45" s="39" t="s">
        <v>202</v>
      </c>
      <c r="H45" s="40" t="s">
        <v>41</v>
      </c>
      <c r="I45" s="41" t="s">
        <v>240</v>
      </c>
      <c r="J45" s="35" t="s">
        <v>245</v>
      </c>
      <c r="K45" s="35" t="s">
        <v>246</v>
      </c>
      <c r="L45" s="45" t="s">
        <v>141</v>
      </c>
      <c r="M45" s="45"/>
      <c r="N45" s="45"/>
      <c r="O45" s="45"/>
      <c r="P45" s="46">
        <v>0.2</v>
      </c>
      <c r="Q45" s="46">
        <f>P45+0.1</f>
        <v>0.30000000000000004</v>
      </c>
      <c r="R45" s="46">
        <f t="shared" ref="R45:X45" si="67">Q45+0.1</f>
        <v>0.4</v>
      </c>
      <c r="S45" s="46">
        <f t="shared" si="67"/>
        <v>0.5</v>
      </c>
      <c r="T45" s="46">
        <f t="shared" si="67"/>
        <v>0.6</v>
      </c>
      <c r="U45" s="46">
        <f t="shared" si="67"/>
        <v>0.7</v>
      </c>
      <c r="V45" s="46">
        <f t="shared" si="67"/>
        <v>0.79999999999999993</v>
      </c>
      <c r="W45" s="46">
        <f t="shared" si="67"/>
        <v>0.89999999999999991</v>
      </c>
      <c r="X45" s="46">
        <f t="shared" si="67"/>
        <v>0.99999999999999989</v>
      </c>
      <c r="Y45" s="46">
        <f>X45</f>
        <v>0.99999999999999989</v>
      </c>
      <c r="Z45" s="45"/>
      <c r="AA45" s="106">
        <v>30846000</v>
      </c>
      <c r="AB45" s="106">
        <v>32696760</v>
      </c>
      <c r="AC45" s="106">
        <v>34658566</v>
      </c>
      <c r="AD45" s="106">
        <v>36738080</v>
      </c>
      <c r="AE45" s="106">
        <v>38942364</v>
      </c>
      <c r="AF45" s="106">
        <v>41278906</v>
      </c>
      <c r="AG45" s="106">
        <v>43755641</v>
      </c>
      <c r="AH45" s="106">
        <v>46380979</v>
      </c>
      <c r="AI45" s="106">
        <v>49163838</v>
      </c>
      <c r="AJ45" s="54">
        <f t="shared" si="66"/>
        <v>354461134</v>
      </c>
      <c r="AK45" s="45"/>
      <c r="AL45" s="45"/>
      <c r="AM45" s="45"/>
      <c r="AN45" s="45"/>
      <c r="AO45" s="86">
        <v>30846000</v>
      </c>
      <c r="AP45" s="26" t="s">
        <v>46</v>
      </c>
      <c r="AQ45" s="45"/>
      <c r="AR45" s="45"/>
      <c r="AS45" s="86">
        <v>32696760</v>
      </c>
      <c r="AT45" s="26" t="s">
        <v>46</v>
      </c>
      <c r="AU45" s="45"/>
      <c r="AV45" s="45"/>
      <c r="AW45" s="86">
        <v>34658566</v>
      </c>
      <c r="AX45" s="26" t="s">
        <v>46</v>
      </c>
      <c r="AY45" s="45"/>
      <c r="AZ45" s="45"/>
      <c r="BA45" s="86">
        <v>36738080</v>
      </c>
      <c r="BB45" s="26" t="s">
        <v>46</v>
      </c>
      <c r="BC45" s="45"/>
      <c r="BD45" s="45"/>
      <c r="BE45" s="86">
        <v>38942364</v>
      </c>
      <c r="BF45" s="26" t="s">
        <v>46</v>
      </c>
      <c r="BG45" s="45"/>
      <c r="BH45" s="45"/>
      <c r="BI45" s="86">
        <v>41278906</v>
      </c>
      <c r="BJ45" s="26" t="s">
        <v>46</v>
      </c>
      <c r="BK45" s="45"/>
      <c r="BL45" s="45"/>
      <c r="BM45" s="86">
        <v>43755641</v>
      </c>
      <c r="BN45" s="26" t="s">
        <v>46</v>
      </c>
      <c r="BO45" s="45"/>
      <c r="BP45" s="45"/>
      <c r="BQ45" s="86">
        <v>46380979</v>
      </c>
      <c r="BR45" s="26" t="s">
        <v>46</v>
      </c>
      <c r="BS45" s="45"/>
      <c r="BT45" s="45"/>
      <c r="BU45" s="86">
        <v>49163838</v>
      </c>
      <c r="BV45" s="26" t="s">
        <v>46</v>
      </c>
      <c r="BW45" s="45"/>
      <c r="BX45" s="45"/>
    </row>
    <row r="46" spans="1:76" s="11" customFormat="1" ht="99.75" customHeight="1" x14ac:dyDescent="0.45">
      <c r="A46" s="164"/>
      <c r="B46" s="35" t="s">
        <v>247</v>
      </c>
      <c r="C46" s="52"/>
      <c r="D46" s="35" t="s">
        <v>37</v>
      </c>
      <c r="E46" s="35" t="s">
        <v>248</v>
      </c>
      <c r="F46" s="35" t="s">
        <v>249</v>
      </c>
      <c r="G46" s="39" t="s">
        <v>250</v>
      </c>
      <c r="H46" s="40" t="s">
        <v>41</v>
      </c>
      <c r="I46" s="41" t="s">
        <v>42</v>
      </c>
      <c r="J46" s="35" t="s">
        <v>251</v>
      </c>
      <c r="K46" s="35" t="s">
        <v>252</v>
      </c>
      <c r="L46" s="45" t="s">
        <v>54</v>
      </c>
      <c r="M46" s="45"/>
      <c r="N46" s="45"/>
      <c r="O46" s="45"/>
      <c r="P46" s="45">
        <v>1</v>
      </c>
      <c r="Q46" s="45">
        <v>1</v>
      </c>
      <c r="R46" s="45">
        <v>1</v>
      </c>
      <c r="S46" s="45">
        <v>1</v>
      </c>
      <c r="T46" s="45">
        <v>1</v>
      </c>
      <c r="U46" s="45">
        <v>1</v>
      </c>
      <c r="V46" s="45">
        <v>1</v>
      </c>
      <c r="W46" s="45">
        <v>1</v>
      </c>
      <c r="X46" s="45">
        <v>1</v>
      </c>
      <c r="Y46" s="45">
        <v>9</v>
      </c>
      <c r="Z46" s="45"/>
      <c r="AA46" s="56">
        <v>9774955</v>
      </c>
      <c r="AB46" s="56">
        <v>10068204</v>
      </c>
      <c r="AC46" s="56">
        <v>10370250</v>
      </c>
      <c r="AD46" s="56">
        <v>10681358</v>
      </c>
      <c r="AE46" s="56">
        <v>11001798</v>
      </c>
      <c r="AF46" s="56">
        <v>11331852</v>
      </c>
      <c r="AG46" s="56">
        <v>11671808</v>
      </c>
      <c r="AH46" s="56">
        <v>12021962</v>
      </c>
      <c r="AI46" s="56">
        <v>12382621</v>
      </c>
      <c r="AJ46" s="50">
        <f t="shared" si="66"/>
        <v>99304808</v>
      </c>
      <c r="AK46" s="56"/>
      <c r="AL46" s="26"/>
      <c r="AM46" s="41"/>
      <c r="AN46" s="26"/>
      <c r="AO46" s="56">
        <v>4887478</v>
      </c>
      <c r="AP46" s="26" t="s">
        <v>46</v>
      </c>
      <c r="AQ46" s="56">
        <v>4887478</v>
      </c>
      <c r="AR46" s="26" t="s">
        <v>118</v>
      </c>
      <c r="AS46" s="56">
        <v>5034102</v>
      </c>
      <c r="AT46" s="26" t="s">
        <v>46</v>
      </c>
      <c r="AU46" s="56">
        <v>5034102</v>
      </c>
      <c r="AV46" s="26" t="s">
        <v>118</v>
      </c>
      <c r="AW46" s="56">
        <v>5185125</v>
      </c>
      <c r="AX46" s="26" t="s">
        <v>46</v>
      </c>
      <c r="AY46" s="56">
        <v>5185125</v>
      </c>
      <c r="AZ46" s="26" t="s">
        <v>118</v>
      </c>
      <c r="BA46" s="56">
        <v>5340679</v>
      </c>
      <c r="BB46" s="26" t="s">
        <v>46</v>
      </c>
      <c r="BC46" s="56">
        <v>5340679</v>
      </c>
      <c r="BD46" s="26" t="s">
        <v>118</v>
      </c>
      <c r="BE46" s="56">
        <v>5500899</v>
      </c>
      <c r="BF46" s="26" t="s">
        <v>46</v>
      </c>
      <c r="BG46" s="56">
        <v>5500899</v>
      </c>
      <c r="BH46" s="26" t="s">
        <v>118</v>
      </c>
      <c r="BI46" s="56">
        <v>5665926</v>
      </c>
      <c r="BJ46" s="26" t="s">
        <v>46</v>
      </c>
      <c r="BK46" s="56">
        <v>5665926</v>
      </c>
      <c r="BL46" s="26" t="s">
        <v>118</v>
      </c>
      <c r="BM46" s="56">
        <v>5835904</v>
      </c>
      <c r="BN46" s="26" t="s">
        <v>46</v>
      </c>
      <c r="BO46" s="56">
        <v>5835904</v>
      </c>
      <c r="BP46" s="26" t="s">
        <v>118</v>
      </c>
      <c r="BQ46" s="56">
        <v>6010981</v>
      </c>
      <c r="BR46" s="26" t="s">
        <v>46</v>
      </c>
      <c r="BS46" s="56">
        <v>6010981</v>
      </c>
      <c r="BT46" s="26" t="s">
        <v>118</v>
      </c>
      <c r="BU46" s="56">
        <v>6191311</v>
      </c>
      <c r="BV46" s="26" t="s">
        <v>46</v>
      </c>
      <c r="BW46" s="56">
        <v>6191311</v>
      </c>
      <c r="BX46" s="26" t="s">
        <v>118</v>
      </c>
    </row>
    <row r="47" spans="1:76" s="11" customFormat="1" ht="81.400000000000006" x14ac:dyDescent="0.45">
      <c r="A47" s="164"/>
      <c r="B47" s="35" t="s">
        <v>253</v>
      </c>
      <c r="C47" s="52"/>
      <c r="D47" s="35" t="s">
        <v>37</v>
      </c>
      <c r="E47" s="35" t="s">
        <v>248</v>
      </c>
      <c r="F47" s="35" t="s">
        <v>249</v>
      </c>
      <c r="G47" s="39" t="s">
        <v>250</v>
      </c>
      <c r="H47" s="40" t="s">
        <v>41</v>
      </c>
      <c r="I47" s="41" t="s">
        <v>42</v>
      </c>
      <c r="J47" s="35" t="s">
        <v>254</v>
      </c>
      <c r="K47" s="35" t="s">
        <v>255</v>
      </c>
      <c r="L47" s="45" t="s">
        <v>54</v>
      </c>
      <c r="M47" s="45"/>
      <c r="N47" s="45"/>
      <c r="O47" s="45"/>
      <c r="P47" s="45">
        <v>1</v>
      </c>
      <c r="Q47" s="45">
        <v>1</v>
      </c>
      <c r="R47" s="45">
        <v>1</v>
      </c>
      <c r="S47" s="45">
        <v>1</v>
      </c>
      <c r="T47" s="45">
        <v>1</v>
      </c>
      <c r="U47" s="45">
        <v>1</v>
      </c>
      <c r="V47" s="45">
        <v>1</v>
      </c>
      <c r="W47" s="45">
        <v>1</v>
      </c>
      <c r="X47" s="45">
        <v>1</v>
      </c>
      <c r="Y47" s="45">
        <v>9</v>
      </c>
      <c r="Z47" s="45"/>
      <c r="AA47" s="56">
        <v>13033274</v>
      </c>
      <c r="AB47" s="56">
        <v>13424272</v>
      </c>
      <c r="AC47" s="56">
        <v>13827000</v>
      </c>
      <c r="AD47" s="56">
        <v>14241810</v>
      </c>
      <c r="AE47" s="56">
        <v>14669065</v>
      </c>
      <c r="AF47" s="56">
        <v>15109137</v>
      </c>
      <c r="AG47" s="56">
        <v>15562411</v>
      </c>
      <c r="AH47" s="56">
        <v>16029283</v>
      </c>
      <c r="AI47" s="56">
        <v>16510161</v>
      </c>
      <c r="AJ47" s="76">
        <f t="shared" si="66"/>
        <v>132406413</v>
      </c>
      <c r="AK47" s="41"/>
      <c r="AL47" s="26"/>
      <c r="AM47" s="41">
        <v>0</v>
      </c>
      <c r="AN47" s="41"/>
      <c r="AO47" s="56">
        <v>6516637</v>
      </c>
      <c r="AP47" s="26" t="s">
        <v>46</v>
      </c>
      <c r="AQ47" s="56">
        <v>6516637</v>
      </c>
      <c r="AR47" s="26" t="s">
        <v>118</v>
      </c>
      <c r="AS47" s="56">
        <v>6712136</v>
      </c>
      <c r="AT47" s="26" t="s">
        <v>46</v>
      </c>
      <c r="AU47" s="56">
        <v>6712136</v>
      </c>
      <c r="AV47" s="26" t="s">
        <v>118</v>
      </c>
      <c r="AW47" s="56">
        <v>6913500</v>
      </c>
      <c r="AX47" s="26" t="s">
        <v>46</v>
      </c>
      <c r="AY47" s="56">
        <v>6913500</v>
      </c>
      <c r="AZ47" s="26" t="s">
        <v>118</v>
      </c>
      <c r="BA47" s="56">
        <v>7120905</v>
      </c>
      <c r="BB47" s="26" t="s">
        <v>46</v>
      </c>
      <c r="BC47" s="56">
        <v>7120905</v>
      </c>
      <c r="BD47" s="26" t="s">
        <v>118</v>
      </c>
      <c r="BE47" s="56">
        <v>7334533</v>
      </c>
      <c r="BF47" s="26" t="s">
        <v>46</v>
      </c>
      <c r="BG47" s="56">
        <v>7334533</v>
      </c>
      <c r="BH47" s="26" t="s">
        <v>118</v>
      </c>
      <c r="BI47" s="56">
        <v>7554569</v>
      </c>
      <c r="BJ47" s="26" t="s">
        <v>46</v>
      </c>
      <c r="BK47" s="56">
        <v>7554569</v>
      </c>
      <c r="BL47" s="26" t="s">
        <v>118</v>
      </c>
      <c r="BM47" s="56">
        <v>7781206</v>
      </c>
      <c r="BN47" s="26" t="s">
        <v>46</v>
      </c>
      <c r="BO47" s="56">
        <v>7781206</v>
      </c>
      <c r="BP47" s="26" t="s">
        <v>118</v>
      </c>
      <c r="BQ47" s="56">
        <v>8014642</v>
      </c>
      <c r="BR47" s="26" t="s">
        <v>46</v>
      </c>
      <c r="BS47" s="56">
        <v>8014642</v>
      </c>
      <c r="BT47" s="26" t="s">
        <v>118</v>
      </c>
      <c r="BU47" s="56">
        <v>8255081</v>
      </c>
      <c r="BV47" s="26" t="s">
        <v>46</v>
      </c>
      <c r="BW47" s="56">
        <v>8255081</v>
      </c>
      <c r="BX47" s="26" t="s">
        <v>118</v>
      </c>
    </row>
    <row r="48" spans="1:76" s="11" customFormat="1" ht="330.4" customHeight="1" x14ac:dyDescent="0.45">
      <c r="A48" s="164"/>
      <c r="B48" s="35" t="s">
        <v>256</v>
      </c>
      <c r="C48" s="35"/>
      <c r="D48" s="144" t="s">
        <v>257</v>
      </c>
      <c r="E48" s="35" t="s">
        <v>258</v>
      </c>
      <c r="F48" s="35" t="s">
        <v>259</v>
      </c>
      <c r="G48" s="39" t="s">
        <v>260</v>
      </c>
      <c r="H48" s="40" t="s">
        <v>41</v>
      </c>
      <c r="I48" s="41" t="s">
        <v>42</v>
      </c>
      <c r="J48" s="35" t="s">
        <v>261</v>
      </c>
      <c r="K48" s="35" t="s">
        <v>262</v>
      </c>
      <c r="L48" s="45" t="s">
        <v>141</v>
      </c>
      <c r="M48" s="45"/>
      <c r="N48" s="45"/>
      <c r="O48" s="45"/>
      <c r="P48" s="46">
        <v>0.2</v>
      </c>
      <c r="Q48" s="46">
        <f t="shared" ref="Q48:Q54" si="68">P48+0.1</f>
        <v>0.30000000000000004</v>
      </c>
      <c r="R48" s="46">
        <f t="shared" ref="R48:X48" si="69">Q48+0.1</f>
        <v>0.4</v>
      </c>
      <c r="S48" s="46">
        <f t="shared" si="69"/>
        <v>0.5</v>
      </c>
      <c r="T48" s="46">
        <f t="shared" si="69"/>
        <v>0.6</v>
      </c>
      <c r="U48" s="46">
        <f t="shared" si="69"/>
        <v>0.7</v>
      </c>
      <c r="V48" s="46">
        <f t="shared" si="69"/>
        <v>0.79999999999999993</v>
      </c>
      <c r="W48" s="46">
        <f t="shared" si="69"/>
        <v>0.89999999999999991</v>
      </c>
      <c r="X48" s="46">
        <f t="shared" si="69"/>
        <v>0.99999999999999989</v>
      </c>
      <c r="Y48" s="46">
        <f t="shared" ref="Y48:Y54" si="70">X48</f>
        <v>0.99999999999999989</v>
      </c>
      <c r="Z48" s="45"/>
      <c r="AA48" s="49">
        <v>57600000</v>
      </c>
      <c r="AB48" s="49">
        <v>57600000</v>
      </c>
      <c r="AC48" s="49">
        <v>57600000</v>
      </c>
      <c r="AD48" s="49">
        <v>57600000</v>
      </c>
      <c r="AE48" s="49">
        <v>57600000</v>
      </c>
      <c r="AF48" s="49">
        <v>57600000</v>
      </c>
      <c r="AG48" s="49">
        <v>57600000</v>
      </c>
      <c r="AH48" s="49">
        <v>57600000</v>
      </c>
      <c r="AI48" s="49">
        <v>57600000</v>
      </c>
      <c r="AJ48" s="50">
        <f t="shared" si="66"/>
        <v>518400000</v>
      </c>
      <c r="AK48" s="45"/>
      <c r="AL48" s="45"/>
      <c r="AM48" s="45"/>
      <c r="AN48" s="45"/>
      <c r="AO48" s="49">
        <v>57600000</v>
      </c>
      <c r="AP48" s="26" t="s">
        <v>46</v>
      </c>
      <c r="AQ48" s="45"/>
      <c r="AR48" s="45"/>
      <c r="AS48" s="49">
        <v>57600000</v>
      </c>
      <c r="AT48" s="26" t="s">
        <v>46</v>
      </c>
      <c r="AU48" s="45"/>
      <c r="AV48" s="45"/>
      <c r="AW48" s="49">
        <v>57600000</v>
      </c>
      <c r="AX48" s="26" t="s">
        <v>46</v>
      </c>
      <c r="AY48" s="45"/>
      <c r="AZ48" s="45"/>
      <c r="BA48" s="49">
        <v>57600000</v>
      </c>
      <c r="BB48" s="26" t="s">
        <v>46</v>
      </c>
      <c r="BC48" s="45"/>
      <c r="BD48" s="45"/>
      <c r="BE48" s="49">
        <v>57600000</v>
      </c>
      <c r="BF48" s="26" t="s">
        <v>46</v>
      </c>
      <c r="BG48" s="45"/>
      <c r="BH48" s="45"/>
      <c r="BI48" s="49">
        <v>57600000</v>
      </c>
      <c r="BJ48" s="26" t="s">
        <v>46</v>
      </c>
      <c r="BK48" s="45"/>
      <c r="BL48" s="45"/>
      <c r="BM48" s="49">
        <v>57600000</v>
      </c>
      <c r="BN48" s="26" t="s">
        <v>46</v>
      </c>
      <c r="BO48" s="45"/>
      <c r="BP48" s="45"/>
      <c r="BQ48" s="49">
        <v>57600000</v>
      </c>
      <c r="BR48" s="26" t="s">
        <v>46</v>
      </c>
      <c r="BS48" s="45"/>
      <c r="BT48" s="45"/>
      <c r="BU48" s="49">
        <v>57600000</v>
      </c>
      <c r="BV48" s="26" t="s">
        <v>46</v>
      </c>
      <c r="BW48" s="45"/>
      <c r="BX48" s="45"/>
    </row>
    <row r="49" spans="1:76" s="11" customFormat="1" ht="174.4" customHeight="1" x14ac:dyDescent="0.45">
      <c r="A49" s="164"/>
      <c r="B49" s="35" t="s">
        <v>263</v>
      </c>
      <c r="C49" s="35"/>
      <c r="D49" s="35" t="s">
        <v>37</v>
      </c>
      <c r="E49" s="35" t="s">
        <v>48</v>
      </c>
      <c r="F49" s="35" t="s">
        <v>264</v>
      </c>
      <c r="G49" s="39" t="s">
        <v>50</v>
      </c>
      <c r="H49" s="40" t="s">
        <v>41</v>
      </c>
      <c r="I49" s="41" t="s">
        <v>42</v>
      </c>
      <c r="J49" s="35" t="s">
        <v>265</v>
      </c>
      <c r="K49" s="35" t="s">
        <v>266</v>
      </c>
      <c r="L49" s="45" t="s">
        <v>141</v>
      </c>
      <c r="M49" s="45"/>
      <c r="N49" s="45"/>
      <c r="O49" s="45"/>
      <c r="P49" s="46">
        <v>0.2</v>
      </c>
      <c r="Q49" s="46">
        <f t="shared" si="68"/>
        <v>0.30000000000000004</v>
      </c>
      <c r="R49" s="46">
        <f t="shared" ref="R49:X49" si="71">Q49+0.1</f>
        <v>0.4</v>
      </c>
      <c r="S49" s="46">
        <f t="shared" si="71"/>
        <v>0.5</v>
      </c>
      <c r="T49" s="46">
        <f t="shared" si="71"/>
        <v>0.6</v>
      </c>
      <c r="U49" s="46">
        <f t="shared" si="71"/>
        <v>0.7</v>
      </c>
      <c r="V49" s="46">
        <f t="shared" si="71"/>
        <v>0.79999999999999993</v>
      </c>
      <c r="W49" s="46">
        <f t="shared" si="71"/>
        <v>0.89999999999999991</v>
      </c>
      <c r="X49" s="46">
        <f t="shared" si="71"/>
        <v>0.99999999999999989</v>
      </c>
      <c r="Y49" s="46">
        <f t="shared" si="70"/>
        <v>0.99999999999999989</v>
      </c>
      <c r="Z49" s="45"/>
      <c r="AA49" s="107">
        <v>12000000</v>
      </c>
      <c r="AB49" s="107">
        <v>12360000</v>
      </c>
      <c r="AC49" s="107">
        <v>12730800</v>
      </c>
      <c r="AD49" s="107">
        <v>13112724</v>
      </c>
      <c r="AE49" s="107">
        <v>13506105.720000001</v>
      </c>
      <c r="AF49" s="107">
        <v>13911288.890000001</v>
      </c>
      <c r="AG49" s="107">
        <v>14328627.560000001</v>
      </c>
      <c r="AH49" s="107">
        <v>14758486.390000001</v>
      </c>
      <c r="AI49" s="107">
        <v>15201240.98</v>
      </c>
      <c r="AJ49" s="55">
        <f t="shared" ref="AJ49:AJ57" si="72">SUM(AA49:AI49)</f>
        <v>121909273.54000001</v>
      </c>
      <c r="AK49" s="45"/>
      <c r="AL49" s="45"/>
      <c r="AM49" s="45"/>
      <c r="AN49" s="45"/>
      <c r="AO49" s="54">
        <f>+AA49</f>
        <v>12000000</v>
      </c>
      <c r="AP49" s="26" t="s">
        <v>46</v>
      </c>
      <c r="AQ49" s="45"/>
      <c r="AR49" s="45"/>
      <c r="AS49" s="55">
        <f>+AB49</f>
        <v>12360000</v>
      </c>
      <c r="AT49" s="26" t="s">
        <v>46</v>
      </c>
      <c r="AU49" s="45"/>
      <c r="AV49" s="45"/>
      <c r="AW49" s="55">
        <f>+AC49</f>
        <v>12730800</v>
      </c>
      <c r="AX49" s="26" t="s">
        <v>46</v>
      </c>
      <c r="AY49" s="45"/>
      <c r="AZ49" s="45"/>
      <c r="BA49" s="55">
        <f>+AD49</f>
        <v>13112724</v>
      </c>
      <c r="BB49" s="26" t="s">
        <v>46</v>
      </c>
      <c r="BC49" s="45"/>
      <c r="BD49" s="45"/>
      <c r="BE49" s="55">
        <f>+AE49</f>
        <v>13506105.720000001</v>
      </c>
      <c r="BF49" s="26" t="s">
        <v>46</v>
      </c>
      <c r="BG49" s="45"/>
      <c r="BH49" s="45"/>
      <c r="BI49" s="55">
        <f>+AF49</f>
        <v>13911288.890000001</v>
      </c>
      <c r="BJ49" s="26" t="s">
        <v>46</v>
      </c>
      <c r="BK49" s="45"/>
      <c r="BL49" s="45"/>
      <c r="BM49" s="55">
        <f>+AG49</f>
        <v>14328627.560000001</v>
      </c>
      <c r="BN49" s="26" t="s">
        <v>46</v>
      </c>
      <c r="BO49" s="45"/>
      <c r="BP49" s="45"/>
      <c r="BQ49" s="55">
        <f>+AH49</f>
        <v>14758486.390000001</v>
      </c>
      <c r="BR49" s="26" t="s">
        <v>46</v>
      </c>
      <c r="BS49" s="45"/>
      <c r="BT49" s="45"/>
      <c r="BU49" s="55">
        <f>+AI49</f>
        <v>15201240.98</v>
      </c>
      <c r="BV49" s="26" t="s">
        <v>46</v>
      </c>
      <c r="BW49" s="45"/>
      <c r="BX49" s="45"/>
    </row>
    <row r="50" spans="1:76" s="11" customFormat="1" ht="148.15" customHeight="1" x14ac:dyDescent="0.45">
      <c r="A50" s="164"/>
      <c r="B50" s="35" t="s">
        <v>267</v>
      </c>
      <c r="C50" s="35"/>
      <c r="D50" s="35" t="s">
        <v>169</v>
      </c>
      <c r="E50" s="35" t="s">
        <v>268</v>
      </c>
      <c r="F50" s="45" t="s">
        <v>269</v>
      </c>
      <c r="G50" s="39" t="s">
        <v>270</v>
      </c>
      <c r="H50" s="40" t="s">
        <v>41</v>
      </c>
      <c r="I50" s="41" t="s">
        <v>42</v>
      </c>
      <c r="J50" s="35" t="s">
        <v>271</v>
      </c>
      <c r="K50" s="35" t="s">
        <v>272</v>
      </c>
      <c r="L50" s="45" t="s">
        <v>54</v>
      </c>
      <c r="M50" s="45"/>
      <c r="N50" s="45"/>
      <c r="O50" s="45"/>
      <c r="P50" s="46">
        <v>0.2</v>
      </c>
      <c r="Q50" s="46">
        <f t="shared" si="68"/>
        <v>0.30000000000000004</v>
      </c>
      <c r="R50" s="46">
        <f t="shared" ref="R50:X50" si="73">Q50+0.1</f>
        <v>0.4</v>
      </c>
      <c r="S50" s="46">
        <f t="shared" si="73"/>
        <v>0.5</v>
      </c>
      <c r="T50" s="46">
        <f t="shared" si="73"/>
        <v>0.6</v>
      </c>
      <c r="U50" s="46">
        <f t="shared" si="73"/>
        <v>0.7</v>
      </c>
      <c r="V50" s="46">
        <f t="shared" si="73"/>
        <v>0.79999999999999993</v>
      </c>
      <c r="W50" s="46">
        <f t="shared" si="73"/>
        <v>0.89999999999999991</v>
      </c>
      <c r="X50" s="46">
        <f t="shared" si="73"/>
        <v>0.99999999999999989</v>
      </c>
      <c r="Y50" s="46">
        <f t="shared" si="70"/>
        <v>0.99999999999999989</v>
      </c>
      <c r="Z50" s="45"/>
      <c r="AA50" s="107">
        <v>8755000</v>
      </c>
      <c r="AB50" s="107">
        <f t="shared" ref="AB50:AC52" si="74">+AA50*(1+0.03)</f>
        <v>9017650</v>
      </c>
      <c r="AC50" s="107">
        <f t="shared" si="74"/>
        <v>9288179.5</v>
      </c>
      <c r="AD50" s="107">
        <f t="shared" ref="AD50:AI51" si="75">+AC50*(1+0.03)</f>
        <v>9566824.8849999998</v>
      </c>
      <c r="AE50" s="107">
        <f t="shared" si="75"/>
        <v>9853829.6315499991</v>
      </c>
      <c r="AF50" s="107">
        <f t="shared" si="75"/>
        <v>10149444.520496499</v>
      </c>
      <c r="AG50" s="107">
        <f t="shared" si="75"/>
        <v>10453927.856111394</v>
      </c>
      <c r="AH50" s="107">
        <f t="shared" si="75"/>
        <v>10767545.691794736</v>
      </c>
      <c r="AI50" s="107">
        <f t="shared" si="75"/>
        <v>11090572.062548578</v>
      </c>
      <c r="AJ50" s="107">
        <f t="shared" si="72"/>
        <v>88942974.1475012</v>
      </c>
      <c r="AK50" s="45"/>
      <c r="AL50" s="45"/>
      <c r="AM50" s="45"/>
      <c r="AN50" s="45"/>
      <c r="AO50" s="54">
        <f>+AA50</f>
        <v>8755000</v>
      </c>
      <c r="AP50" s="26" t="s">
        <v>46</v>
      </c>
      <c r="AQ50" s="45"/>
      <c r="AR50" s="45"/>
      <c r="AS50" s="55">
        <f>+AB50</f>
        <v>9017650</v>
      </c>
      <c r="AT50" s="26" t="s">
        <v>46</v>
      </c>
      <c r="AU50" s="45"/>
      <c r="AV50" s="45"/>
      <c r="AW50" s="55">
        <f>+AC50</f>
        <v>9288179.5</v>
      </c>
      <c r="AX50" s="26" t="s">
        <v>46</v>
      </c>
      <c r="AY50" s="45"/>
      <c r="AZ50" s="45"/>
      <c r="BA50" s="55">
        <f>+AD50</f>
        <v>9566824.8849999998</v>
      </c>
      <c r="BB50" s="26" t="s">
        <v>46</v>
      </c>
      <c r="BC50" s="45"/>
      <c r="BD50" s="45"/>
      <c r="BE50" s="55">
        <f>+AE50</f>
        <v>9853829.6315499991</v>
      </c>
      <c r="BF50" s="26" t="s">
        <v>46</v>
      </c>
      <c r="BG50" s="45"/>
      <c r="BH50" s="45"/>
      <c r="BI50" s="55">
        <f>+AF50</f>
        <v>10149444.520496499</v>
      </c>
      <c r="BJ50" s="26" t="s">
        <v>46</v>
      </c>
      <c r="BK50" s="45"/>
      <c r="BL50" s="45"/>
      <c r="BM50" s="55">
        <f>+AG50</f>
        <v>10453927.856111394</v>
      </c>
      <c r="BN50" s="26" t="s">
        <v>46</v>
      </c>
      <c r="BO50" s="45"/>
      <c r="BP50" s="45"/>
      <c r="BQ50" s="55">
        <f>+AH50</f>
        <v>10767545.691794736</v>
      </c>
      <c r="BR50" s="26" t="s">
        <v>46</v>
      </c>
      <c r="BS50" s="45"/>
      <c r="BT50" s="45"/>
      <c r="BU50" s="55">
        <f>+AI50</f>
        <v>11090572.062548578</v>
      </c>
      <c r="BV50" s="26" t="s">
        <v>46</v>
      </c>
      <c r="BW50" s="45"/>
      <c r="BX50" s="45"/>
    </row>
    <row r="51" spans="1:76" s="11" customFormat="1" ht="181.9" customHeight="1" x14ac:dyDescent="0.45">
      <c r="A51" s="164"/>
      <c r="B51" s="105" t="s">
        <v>273</v>
      </c>
      <c r="C51" s="35"/>
      <c r="D51" s="35" t="s">
        <v>169</v>
      </c>
      <c r="E51" s="35" t="s">
        <v>274</v>
      </c>
      <c r="F51" s="45" t="s">
        <v>185</v>
      </c>
      <c r="G51" s="39" t="s">
        <v>186</v>
      </c>
      <c r="H51" s="40" t="s">
        <v>41</v>
      </c>
      <c r="I51" s="41" t="s">
        <v>42</v>
      </c>
      <c r="J51" s="35" t="s">
        <v>275</v>
      </c>
      <c r="K51" s="35" t="s">
        <v>276</v>
      </c>
      <c r="L51" s="45" t="s">
        <v>141</v>
      </c>
      <c r="M51" s="45"/>
      <c r="N51" s="45"/>
      <c r="O51" s="45"/>
      <c r="P51" s="46">
        <v>0.2</v>
      </c>
      <c r="Q51" s="46">
        <f t="shared" si="68"/>
        <v>0.30000000000000004</v>
      </c>
      <c r="R51" s="46">
        <f t="shared" ref="R51:X51" si="76">Q51+0.1</f>
        <v>0.4</v>
      </c>
      <c r="S51" s="46">
        <f t="shared" si="76"/>
        <v>0.5</v>
      </c>
      <c r="T51" s="46">
        <f t="shared" si="76"/>
        <v>0.6</v>
      </c>
      <c r="U51" s="46">
        <f t="shared" si="76"/>
        <v>0.7</v>
      </c>
      <c r="V51" s="46">
        <f t="shared" si="76"/>
        <v>0.79999999999999993</v>
      </c>
      <c r="W51" s="46">
        <f t="shared" si="76"/>
        <v>0.89999999999999991</v>
      </c>
      <c r="X51" s="46">
        <f t="shared" si="76"/>
        <v>0.99999999999999989</v>
      </c>
      <c r="Y51" s="46">
        <f t="shared" si="70"/>
        <v>0.99999999999999989</v>
      </c>
      <c r="Z51" s="45"/>
      <c r="AA51" s="107">
        <v>8240000</v>
      </c>
      <c r="AB51" s="107">
        <f t="shared" si="74"/>
        <v>8487200</v>
      </c>
      <c r="AC51" s="107">
        <f t="shared" si="74"/>
        <v>8741816</v>
      </c>
      <c r="AD51" s="107">
        <f t="shared" si="75"/>
        <v>9004070.4800000004</v>
      </c>
      <c r="AE51" s="107">
        <f t="shared" si="75"/>
        <v>9274192.5943999998</v>
      </c>
      <c r="AF51" s="107">
        <f t="shared" si="75"/>
        <v>9552418.3722319994</v>
      </c>
      <c r="AG51" s="107">
        <f t="shared" si="75"/>
        <v>9838990.9233989604</v>
      </c>
      <c r="AH51" s="107">
        <f t="shared" si="75"/>
        <v>10134160.65110093</v>
      </c>
      <c r="AI51" s="107">
        <f t="shared" si="75"/>
        <v>10438185.470633958</v>
      </c>
      <c r="AJ51" s="107">
        <f t="shared" si="72"/>
        <v>83711034.491765857</v>
      </c>
      <c r="AK51" s="45"/>
      <c r="AL51" s="45"/>
      <c r="AM51" s="45"/>
      <c r="AN51" s="45"/>
      <c r="AO51" s="54">
        <f>+AA51</f>
        <v>8240000</v>
      </c>
      <c r="AP51" s="26" t="s">
        <v>46</v>
      </c>
      <c r="AQ51" s="45"/>
      <c r="AR51" s="45"/>
      <c r="AS51" s="55">
        <f>+AB51</f>
        <v>8487200</v>
      </c>
      <c r="AT51" s="26" t="s">
        <v>46</v>
      </c>
      <c r="AU51" s="45"/>
      <c r="AV51" s="45"/>
      <c r="AW51" s="55">
        <f>+AC51</f>
        <v>8741816</v>
      </c>
      <c r="AX51" s="26" t="s">
        <v>46</v>
      </c>
      <c r="AY51" s="45"/>
      <c r="AZ51" s="45"/>
      <c r="BA51" s="55">
        <f>+AD51</f>
        <v>9004070.4800000004</v>
      </c>
      <c r="BB51" s="26" t="s">
        <v>46</v>
      </c>
      <c r="BC51" s="45"/>
      <c r="BD51" s="45"/>
      <c r="BE51" s="55">
        <f>+AE51</f>
        <v>9274192.5943999998</v>
      </c>
      <c r="BF51" s="26" t="s">
        <v>46</v>
      </c>
      <c r="BG51" s="45"/>
      <c r="BH51" s="45"/>
      <c r="BI51" s="55">
        <f>+AF51</f>
        <v>9552418.3722319994</v>
      </c>
      <c r="BJ51" s="26" t="s">
        <v>46</v>
      </c>
      <c r="BK51" s="45"/>
      <c r="BL51" s="45"/>
      <c r="BM51" s="55">
        <f>+AG51</f>
        <v>9838990.9233989604</v>
      </c>
      <c r="BN51" s="26" t="s">
        <v>46</v>
      </c>
      <c r="BO51" s="45"/>
      <c r="BP51" s="45"/>
      <c r="BQ51" s="55">
        <f>+AH51</f>
        <v>10134160.65110093</v>
      </c>
      <c r="BR51" s="26" t="s">
        <v>46</v>
      </c>
      <c r="BS51" s="45"/>
      <c r="BT51" s="45"/>
      <c r="BU51" s="55">
        <f>+AI51</f>
        <v>10438185.470633958</v>
      </c>
      <c r="BV51" s="26" t="s">
        <v>46</v>
      </c>
      <c r="BW51" s="45"/>
      <c r="BX51" s="45"/>
    </row>
    <row r="52" spans="1:76" s="11" customFormat="1" ht="220.9" x14ac:dyDescent="0.45">
      <c r="A52" s="164"/>
      <c r="B52" s="35" t="s">
        <v>448</v>
      </c>
      <c r="C52" s="52"/>
      <c r="D52" s="146" t="s">
        <v>124</v>
      </c>
      <c r="E52" s="35" t="s">
        <v>277</v>
      </c>
      <c r="F52" s="45" t="s">
        <v>70</v>
      </c>
      <c r="G52" s="39" t="s">
        <v>90</v>
      </c>
      <c r="H52" s="40" t="s">
        <v>41</v>
      </c>
      <c r="I52" s="41" t="s">
        <v>42</v>
      </c>
      <c r="J52" s="35" t="s">
        <v>449</v>
      </c>
      <c r="K52" s="35" t="s">
        <v>450</v>
      </c>
      <c r="L52" s="45" t="s">
        <v>141</v>
      </c>
      <c r="M52" s="45"/>
      <c r="N52" s="45"/>
      <c r="O52" s="45"/>
      <c r="P52" s="46">
        <v>0.2</v>
      </c>
      <c r="Q52" s="46">
        <f t="shared" si="68"/>
        <v>0.30000000000000004</v>
      </c>
      <c r="R52" s="46">
        <f t="shared" ref="R52:X52" si="77">Q52+0.1</f>
        <v>0.4</v>
      </c>
      <c r="S52" s="46">
        <f t="shared" si="77"/>
        <v>0.5</v>
      </c>
      <c r="T52" s="46">
        <f t="shared" si="77"/>
        <v>0.6</v>
      </c>
      <c r="U52" s="46">
        <f t="shared" si="77"/>
        <v>0.7</v>
      </c>
      <c r="V52" s="46">
        <f t="shared" si="77"/>
        <v>0.79999999999999993</v>
      </c>
      <c r="W52" s="46">
        <f t="shared" si="77"/>
        <v>0.89999999999999991</v>
      </c>
      <c r="X52" s="46">
        <f t="shared" si="77"/>
        <v>0.99999999999999989</v>
      </c>
      <c r="Y52" s="46">
        <f t="shared" si="70"/>
        <v>0.99999999999999989</v>
      </c>
      <c r="Z52" s="45"/>
      <c r="AA52" s="86">
        <v>10000000</v>
      </c>
      <c r="AB52" s="86">
        <f t="shared" si="74"/>
        <v>10300000</v>
      </c>
      <c r="AC52" s="86">
        <f t="shared" si="74"/>
        <v>10609000</v>
      </c>
      <c r="AD52" s="86">
        <f t="shared" ref="AD52:AI52" si="78">+AC52*(1+0.03)</f>
        <v>10927270</v>
      </c>
      <c r="AE52" s="86">
        <f t="shared" si="78"/>
        <v>11255088.1</v>
      </c>
      <c r="AF52" s="86">
        <f t="shared" si="78"/>
        <v>11592740.743000001</v>
      </c>
      <c r="AG52" s="86">
        <f t="shared" si="78"/>
        <v>11940522.965290001</v>
      </c>
      <c r="AH52" s="86">
        <f t="shared" si="78"/>
        <v>12298738.654248701</v>
      </c>
      <c r="AI52" s="86">
        <f t="shared" si="78"/>
        <v>12667700.813876163</v>
      </c>
      <c r="AJ52" s="86">
        <f t="shared" si="72"/>
        <v>101591061.27641487</v>
      </c>
      <c r="AK52" s="45"/>
      <c r="AL52" s="45"/>
      <c r="AM52" s="45"/>
      <c r="AN52" s="45"/>
      <c r="AO52" s="86">
        <v>10000000</v>
      </c>
      <c r="AP52" s="26" t="s">
        <v>46</v>
      </c>
      <c r="AQ52" s="45"/>
      <c r="AR52" s="45"/>
      <c r="AS52" s="49">
        <v>10300000</v>
      </c>
      <c r="AT52" s="26" t="s">
        <v>46</v>
      </c>
      <c r="AU52" s="45"/>
      <c r="AV52" s="45"/>
      <c r="AW52" s="49">
        <v>10609000</v>
      </c>
      <c r="AX52" s="26" t="s">
        <v>46</v>
      </c>
      <c r="AY52" s="45"/>
      <c r="AZ52" s="45"/>
      <c r="BA52" s="49">
        <v>10927270</v>
      </c>
      <c r="BB52" s="26" t="s">
        <v>46</v>
      </c>
      <c r="BC52" s="45"/>
      <c r="BD52" s="45"/>
      <c r="BE52" s="49">
        <v>11255088.1</v>
      </c>
      <c r="BF52" s="26" t="s">
        <v>46</v>
      </c>
      <c r="BG52" s="45"/>
      <c r="BH52" s="45"/>
      <c r="BI52" s="49">
        <v>11592740.743000001</v>
      </c>
      <c r="BJ52" s="26" t="s">
        <v>46</v>
      </c>
      <c r="BK52" s="45"/>
      <c r="BL52" s="45"/>
      <c r="BM52" s="49">
        <v>11940522.965290001</v>
      </c>
      <c r="BN52" s="26" t="s">
        <v>46</v>
      </c>
      <c r="BO52" s="45"/>
      <c r="BP52" s="45"/>
      <c r="BQ52" s="49">
        <v>12298738.654248701</v>
      </c>
      <c r="BR52" s="26" t="s">
        <v>46</v>
      </c>
      <c r="BS52" s="45"/>
      <c r="BT52" s="45"/>
      <c r="BU52" s="49">
        <v>12667700.813876163</v>
      </c>
      <c r="BV52" s="26" t="s">
        <v>46</v>
      </c>
      <c r="BW52" s="45"/>
      <c r="BX52" s="45"/>
    </row>
    <row r="53" spans="1:76" s="11" customFormat="1" ht="199.9" customHeight="1" x14ac:dyDescent="0.45">
      <c r="A53" s="164"/>
      <c r="B53" s="35" t="s">
        <v>278</v>
      </c>
      <c r="C53" s="35"/>
      <c r="D53" s="35" t="s">
        <v>190</v>
      </c>
      <c r="E53" s="35" t="s">
        <v>279</v>
      </c>
      <c r="F53" s="35" t="s">
        <v>280</v>
      </c>
      <c r="G53" s="39" t="s">
        <v>281</v>
      </c>
      <c r="H53" s="40" t="s">
        <v>41</v>
      </c>
      <c r="I53" s="41" t="s">
        <v>42</v>
      </c>
      <c r="J53" s="35" t="s">
        <v>282</v>
      </c>
      <c r="K53" s="35" t="s">
        <v>283</v>
      </c>
      <c r="L53" s="45" t="s">
        <v>141</v>
      </c>
      <c r="M53" s="45"/>
      <c r="N53" s="45"/>
      <c r="O53" s="45"/>
      <c r="P53" s="46">
        <v>0.2</v>
      </c>
      <c r="Q53" s="46">
        <f t="shared" si="68"/>
        <v>0.30000000000000004</v>
      </c>
      <c r="R53" s="46">
        <f t="shared" ref="R53:X53" si="79">Q53+0.1</f>
        <v>0.4</v>
      </c>
      <c r="S53" s="46">
        <f t="shared" si="79"/>
        <v>0.5</v>
      </c>
      <c r="T53" s="46">
        <f t="shared" si="79"/>
        <v>0.6</v>
      </c>
      <c r="U53" s="46">
        <f t="shared" si="79"/>
        <v>0.7</v>
      </c>
      <c r="V53" s="46">
        <f t="shared" si="79"/>
        <v>0.79999999999999993</v>
      </c>
      <c r="W53" s="46">
        <f t="shared" si="79"/>
        <v>0.89999999999999991</v>
      </c>
      <c r="X53" s="46">
        <f t="shared" si="79"/>
        <v>0.99999999999999989</v>
      </c>
      <c r="Y53" s="46">
        <f t="shared" si="70"/>
        <v>0.99999999999999989</v>
      </c>
      <c r="Z53" s="45"/>
      <c r="AA53" s="109">
        <v>11400000</v>
      </c>
      <c r="AB53" s="109">
        <v>11400000</v>
      </c>
      <c r="AC53" s="109">
        <v>11400000</v>
      </c>
      <c r="AD53" s="109">
        <v>11400000</v>
      </c>
      <c r="AE53" s="109">
        <v>11400000</v>
      </c>
      <c r="AF53" s="109">
        <v>11400000</v>
      </c>
      <c r="AG53" s="109">
        <v>11400000</v>
      </c>
      <c r="AH53" s="109">
        <v>11400000</v>
      </c>
      <c r="AI53" s="109">
        <v>11400000</v>
      </c>
      <c r="AJ53" s="110">
        <f t="shared" si="72"/>
        <v>102600000</v>
      </c>
      <c r="AK53" s="45"/>
      <c r="AL53" s="45"/>
      <c r="AM53" s="45"/>
      <c r="AN53" s="45"/>
      <c r="AO53" s="111">
        <f>+AA53</f>
        <v>11400000</v>
      </c>
      <c r="AP53" s="26" t="s">
        <v>198</v>
      </c>
      <c r="AQ53" s="45"/>
      <c r="AR53" s="45"/>
      <c r="AS53" s="110">
        <f>+AB53</f>
        <v>11400000</v>
      </c>
      <c r="AT53" s="26" t="s">
        <v>198</v>
      </c>
      <c r="AU53" s="45"/>
      <c r="AV53" s="45"/>
      <c r="AW53" s="110">
        <f>+AC53</f>
        <v>11400000</v>
      </c>
      <c r="AX53" s="26" t="s">
        <v>198</v>
      </c>
      <c r="AY53" s="45"/>
      <c r="AZ53" s="45"/>
      <c r="BA53" s="110">
        <f>+AD53</f>
        <v>11400000</v>
      </c>
      <c r="BB53" s="26" t="s">
        <v>198</v>
      </c>
      <c r="BC53" s="45"/>
      <c r="BD53" s="45"/>
      <c r="BE53" s="110">
        <f>+AE53</f>
        <v>11400000</v>
      </c>
      <c r="BF53" s="26" t="s">
        <v>198</v>
      </c>
      <c r="BG53" s="45"/>
      <c r="BH53" s="45"/>
      <c r="BI53" s="110">
        <f>+AF53</f>
        <v>11400000</v>
      </c>
      <c r="BJ53" s="26" t="s">
        <v>198</v>
      </c>
      <c r="BK53" s="45"/>
      <c r="BL53" s="45"/>
      <c r="BM53" s="110">
        <f>+AG53</f>
        <v>11400000</v>
      </c>
      <c r="BN53" s="26" t="s">
        <v>198</v>
      </c>
      <c r="BO53" s="45"/>
      <c r="BP53" s="45"/>
      <c r="BQ53" s="110">
        <f>+AH53</f>
        <v>11400000</v>
      </c>
      <c r="BR53" s="26" t="s">
        <v>198</v>
      </c>
      <c r="BS53" s="45"/>
      <c r="BT53" s="45"/>
      <c r="BU53" s="110">
        <f>+AI53</f>
        <v>11400000</v>
      </c>
      <c r="BV53" s="26" t="s">
        <v>198</v>
      </c>
      <c r="BW53" s="45"/>
      <c r="BX53" s="45"/>
    </row>
    <row r="54" spans="1:76" s="11" customFormat="1" ht="163.5" customHeight="1" x14ac:dyDescent="0.45">
      <c r="A54" s="164"/>
      <c r="B54" s="35" t="s">
        <v>284</v>
      </c>
      <c r="C54" s="35"/>
      <c r="D54" s="35" t="s">
        <v>157</v>
      </c>
      <c r="E54" s="35" t="s">
        <v>285</v>
      </c>
      <c r="F54" s="45" t="s">
        <v>201</v>
      </c>
      <c r="G54" s="53" t="s">
        <v>160</v>
      </c>
      <c r="H54" s="40" t="s">
        <v>41</v>
      </c>
      <c r="I54" s="41" t="s">
        <v>42</v>
      </c>
      <c r="J54" s="35" t="s">
        <v>286</v>
      </c>
      <c r="K54" s="35" t="s">
        <v>287</v>
      </c>
      <c r="L54" s="45" t="s">
        <v>141</v>
      </c>
      <c r="M54" s="45"/>
      <c r="N54" s="45"/>
      <c r="O54" s="45"/>
      <c r="P54" s="46">
        <v>0.2</v>
      </c>
      <c r="Q54" s="46">
        <f t="shared" si="68"/>
        <v>0.30000000000000004</v>
      </c>
      <c r="R54" s="46">
        <f t="shared" ref="R54:X54" si="80">Q54+0.1</f>
        <v>0.4</v>
      </c>
      <c r="S54" s="46">
        <f t="shared" si="80"/>
        <v>0.5</v>
      </c>
      <c r="T54" s="46">
        <f t="shared" si="80"/>
        <v>0.6</v>
      </c>
      <c r="U54" s="46">
        <f t="shared" si="80"/>
        <v>0.7</v>
      </c>
      <c r="V54" s="46">
        <f t="shared" si="80"/>
        <v>0.79999999999999993</v>
      </c>
      <c r="W54" s="46">
        <f t="shared" si="80"/>
        <v>0.89999999999999991</v>
      </c>
      <c r="X54" s="46">
        <f t="shared" si="80"/>
        <v>0.99999999999999989</v>
      </c>
      <c r="Y54" s="46">
        <f t="shared" si="70"/>
        <v>0.99999999999999989</v>
      </c>
      <c r="Z54" s="45"/>
      <c r="AA54" s="106">
        <v>15423000</v>
      </c>
      <c r="AB54" s="106">
        <v>16348380</v>
      </c>
      <c r="AC54" s="106">
        <v>17329283</v>
      </c>
      <c r="AD54" s="106">
        <v>18369040</v>
      </c>
      <c r="AE54" s="106">
        <v>19471182</v>
      </c>
      <c r="AF54" s="106">
        <v>20639453</v>
      </c>
      <c r="AG54" s="106">
        <v>21877820</v>
      </c>
      <c r="AH54" s="106">
        <v>23190489</v>
      </c>
      <c r="AI54" s="106">
        <v>24581919</v>
      </c>
      <c r="AJ54" s="86">
        <f t="shared" si="72"/>
        <v>177230566</v>
      </c>
      <c r="AK54" s="45"/>
      <c r="AL54" s="45"/>
      <c r="AM54" s="45"/>
      <c r="AN54" s="45"/>
      <c r="AO54" s="86">
        <v>15423000</v>
      </c>
      <c r="AP54" s="26" t="s">
        <v>46</v>
      </c>
      <c r="AQ54" s="45"/>
      <c r="AR54" s="45"/>
      <c r="AS54" s="49">
        <v>16348380</v>
      </c>
      <c r="AT54" s="26" t="s">
        <v>46</v>
      </c>
      <c r="AU54" s="45"/>
      <c r="AV54" s="45"/>
      <c r="AW54" s="49">
        <v>17329283</v>
      </c>
      <c r="AX54" s="26" t="s">
        <v>46</v>
      </c>
      <c r="AY54" s="45"/>
      <c r="AZ54" s="45"/>
      <c r="BA54" s="49">
        <v>18369040</v>
      </c>
      <c r="BB54" s="26" t="s">
        <v>46</v>
      </c>
      <c r="BC54" s="45"/>
      <c r="BD54" s="45"/>
      <c r="BE54" s="49">
        <v>19471182</v>
      </c>
      <c r="BF54" s="26" t="s">
        <v>46</v>
      </c>
      <c r="BG54" s="45"/>
      <c r="BH54" s="45"/>
      <c r="BI54" s="49">
        <v>20639453</v>
      </c>
      <c r="BJ54" s="26" t="s">
        <v>46</v>
      </c>
      <c r="BK54" s="45"/>
      <c r="BL54" s="45"/>
      <c r="BM54" s="49">
        <v>21877820</v>
      </c>
      <c r="BN54" s="26" t="s">
        <v>46</v>
      </c>
      <c r="BO54" s="45"/>
      <c r="BP54" s="45"/>
      <c r="BQ54" s="49">
        <v>23190489</v>
      </c>
      <c r="BR54" s="26" t="s">
        <v>46</v>
      </c>
      <c r="BS54" s="45"/>
      <c r="BT54" s="45"/>
      <c r="BU54" s="49">
        <v>24581919</v>
      </c>
      <c r="BV54" s="26" t="s">
        <v>46</v>
      </c>
      <c r="BW54" s="45"/>
      <c r="BX54" s="45"/>
    </row>
    <row r="55" spans="1:76" s="11" customFormat="1" ht="199.5" customHeight="1" x14ac:dyDescent="0.45">
      <c r="A55" s="164"/>
      <c r="B55" s="35" t="s">
        <v>288</v>
      </c>
      <c r="C55" s="35"/>
      <c r="D55" s="35" t="s">
        <v>177</v>
      </c>
      <c r="E55" s="35" t="s">
        <v>289</v>
      </c>
      <c r="F55" s="35" t="s">
        <v>290</v>
      </c>
      <c r="G55" s="53" t="s">
        <v>291</v>
      </c>
      <c r="H55" s="40" t="s">
        <v>41</v>
      </c>
      <c r="I55" s="41" t="s">
        <v>42</v>
      </c>
      <c r="J55" s="35" t="s">
        <v>292</v>
      </c>
      <c r="K55" s="35" t="s">
        <v>293</v>
      </c>
      <c r="L55" s="45" t="s">
        <v>141</v>
      </c>
      <c r="M55" s="45"/>
      <c r="N55" s="45"/>
      <c r="O55" s="45"/>
      <c r="P55" s="46">
        <v>0.2</v>
      </c>
      <c r="Q55" s="46">
        <f>P55+0.1</f>
        <v>0.30000000000000004</v>
      </c>
      <c r="R55" s="46">
        <f t="shared" ref="R55:X55" si="81">Q55+0.1</f>
        <v>0.4</v>
      </c>
      <c r="S55" s="46">
        <f t="shared" si="81"/>
        <v>0.5</v>
      </c>
      <c r="T55" s="46">
        <f t="shared" si="81"/>
        <v>0.6</v>
      </c>
      <c r="U55" s="46">
        <f t="shared" si="81"/>
        <v>0.7</v>
      </c>
      <c r="V55" s="46">
        <f t="shared" si="81"/>
        <v>0.79999999999999993</v>
      </c>
      <c r="W55" s="46">
        <f t="shared" si="81"/>
        <v>0.89999999999999991</v>
      </c>
      <c r="X55" s="46">
        <f t="shared" si="81"/>
        <v>0.99999999999999989</v>
      </c>
      <c r="Y55" s="46">
        <f>X55</f>
        <v>0.99999999999999989</v>
      </c>
      <c r="Z55" s="45"/>
      <c r="AA55" s="107">
        <v>6089519.6500000004</v>
      </c>
      <c r="AB55" s="107">
        <v>6272205.2395000001</v>
      </c>
      <c r="AC55" s="107">
        <v>6460371.3966850005</v>
      </c>
      <c r="AD55" s="107">
        <v>6654182.5385855511</v>
      </c>
      <c r="AE55" s="107">
        <v>6853808.0147431176</v>
      </c>
      <c r="AF55" s="107">
        <v>7059422.2551854113</v>
      </c>
      <c r="AG55" s="107">
        <v>7271204.9228409743</v>
      </c>
      <c r="AH55" s="107">
        <v>7489341.0705262041</v>
      </c>
      <c r="AI55" s="107">
        <v>7714021.3026419906</v>
      </c>
      <c r="AJ55" s="55">
        <f t="shared" si="72"/>
        <v>61864076.390708245</v>
      </c>
      <c r="AK55" s="45"/>
      <c r="AL55" s="45"/>
      <c r="AM55" s="45"/>
      <c r="AN55" s="45"/>
      <c r="AO55" s="54">
        <f>+AA55</f>
        <v>6089519.6500000004</v>
      </c>
      <c r="AP55" s="26" t="s">
        <v>46</v>
      </c>
      <c r="AQ55" s="45"/>
      <c r="AR55" s="45"/>
      <c r="AS55" s="55">
        <f>+AB55</f>
        <v>6272205.2395000001</v>
      </c>
      <c r="AT55" s="26" t="s">
        <v>46</v>
      </c>
      <c r="AU55" s="45"/>
      <c r="AV55" s="45"/>
      <c r="AW55" s="55">
        <f>+AC55</f>
        <v>6460371.3966850005</v>
      </c>
      <c r="AX55" s="26" t="s">
        <v>46</v>
      </c>
      <c r="AY55" s="45"/>
      <c r="AZ55" s="45"/>
      <c r="BA55" s="55">
        <f>+AD55</f>
        <v>6654182.5385855511</v>
      </c>
      <c r="BB55" s="26" t="s">
        <v>46</v>
      </c>
      <c r="BC55" s="45"/>
      <c r="BD55" s="45"/>
      <c r="BE55" s="55">
        <f>+AE55</f>
        <v>6853808.0147431176</v>
      </c>
      <c r="BF55" s="26" t="s">
        <v>46</v>
      </c>
      <c r="BG55" s="45"/>
      <c r="BH55" s="45"/>
      <c r="BI55" s="55">
        <f>+AF55</f>
        <v>7059422.2551854113</v>
      </c>
      <c r="BJ55" s="26" t="s">
        <v>46</v>
      </c>
      <c r="BK55" s="45"/>
      <c r="BL55" s="45"/>
      <c r="BM55" s="55">
        <f>+AG55</f>
        <v>7271204.9228409743</v>
      </c>
      <c r="BN55" s="26" t="s">
        <v>46</v>
      </c>
      <c r="BO55" s="45"/>
      <c r="BP55" s="45"/>
      <c r="BQ55" s="55">
        <f>+AH55</f>
        <v>7489341.0705262041</v>
      </c>
      <c r="BR55" s="26" t="s">
        <v>46</v>
      </c>
      <c r="BS55" s="45"/>
      <c r="BT55" s="45"/>
      <c r="BU55" s="55">
        <f>+AI55</f>
        <v>7714021.3026419906</v>
      </c>
      <c r="BV55" s="26" t="s">
        <v>46</v>
      </c>
      <c r="BW55" s="45"/>
      <c r="BX55" s="45"/>
    </row>
    <row r="56" spans="1:76" s="11" customFormat="1" ht="87.4" customHeight="1" x14ac:dyDescent="0.45">
      <c r="A56" s="164"/>
      <c r="B56" s="35" t="s">
        <v>294</v>
      </c>
      <c r="C56" s="35"/>
      <c r="D56" s="35" t="s">
        <v>177</v>
      </c>
      <c r="E56" s="35" t="s">
        <v>295</v>
      </c>
      <c r="F56" s="35" t="s">
        <v>296</v>
      </c>
      <c r="G56" s="53" t="s">
        <v>297</v>
      </c>
      <c r="H56" s="40" t="s">
        <v>41</v>
      </c>
      <c r="I56" s="41" t="s">
        <v>42</v>
      </c>
      <c r="J56" s="35" t="s">
        <v>298</v>
      </c>
      <c r="K56" s="35" t="s">
        <v>299</v>
      </c>
      <c r="L56" s="45" t="s">
        <v>54</v>
      </c>
      <c r="M56" s="45"/>
      <c r="N56" s="45"/>
      <c r="O56" s="45"/>
      <c r="P56" s="46">
        <v>1</v>
      </c>
      <c r="Q56" s="46">
        <v>1</v>
      </c>
      <c r="R56" s="46">
        <v>1</v>
      </c>
      <c r="S56" s="46">
        <v>1</v>
      </c>
      <c r="T56" s="46">
        <v>1</v>
      </c>
      <c r="U56" s="46">
        <v>1</v>
      </c>
      <c r="V56" s="46">
        <v>1</v>
      </c>
      <c r="W56" s="46">
        <v>1</v>
      </c>
      <c r="X56" s="46">
        <v>1</v>
      </c>
      <c r="Y56" s="46">
        <v>1</v>
      </c>
      <c r="Z56" s="45"/>
      <c r="AA56" s="107">
        <v>7767815.04</v>
      </c>
      <c r="AB56" s="107">
        <v>8000849.4912</v>
      </c>
      <c r="AC56" s="107">
        <v>8240874.9759360002</v>
      </c>
      <c r="AD56" s="107">
        <v>8488101.2252140809</v>
      </c>
      <c r="AE56" s="107">
        <v>8742744.2619705033</v>
      </c>
      <c r="AF56" s="107">
        <v>9005026.5898296181</v>
      </c>
      <c r="AG56" s="107">
        <v>9275177.3875245061</v>
      </c>
      <c r="AH56" s="107">
        <v>9553432.7091502417</v>
      </c>
      <c r="AI56" s="107">
        <v>9840035.6904247496</v>
      </c>
      <c r="AJ56" s="55">
        <f t="shared" si="72"/>
        <v>78914057.371249706</v>
      </c>
      <c r="AK56" s="45"/>
      <c r="AL56" s="45"/>
      <c r="AM56" s="45"/>
      <c r="AN56" s="45"/>
      <c r="AO56" s="54">
        <f>+AA56</f>
        <v>7767815.04</v>
      </c>
      <c r="AP56" s="26" t="s">
        <v>46</v>
      </c>
      <c r="AQ56" s="45"/>
      <c r="AR56" s="45"/>
      <c r="AS56" s="55">
        <f>+AB56</f>
        <v>8000849.4912</v>
      </c>
      <c r="AT56" s="26" t="s">
        <v>46</v>
      </c>
      <c r="AU56" s="45"/>
      <c r="AV56" s="45"/>
      <c r="AW56" s="55">
        <f>+AC56</f>
        <v>8240874.9759360002</v>
      </c>
      <c r="AX56" s="26" t="s">
        <v>46</v>
      </c>
      <c r="AY56" s="45"/>
      <c r="AZ56" s="45"/>
      <c r="BA56" s="55">
        <f>+AD56</f>
        <v>8488101.2252140809</v>
      </c>
      <c r="BB56" s="26" t="s">
        <v>46</v>
      </c>
      <c r="BC56" s="45"/>
      <c r="BD56" s="45"/>
      <c r="BE56" s="55">
        <f>+AE56</f>
        <v>8742744.2619705033</v>
      </c>
      <c r="BF56" s="26" t="s">
        <v>46</v>
      </c>
      <c r="BG56" s="45"/>
      <c r="BH56" s="45"/>
      <c r="BI56" s="55">
        <f>+AF56</f>
        <v>9005026.5898296181</v>
      </c>
      <c r="BJ56" s="26" t="s">
        <v>46</v>
      </c>
      <c r="BK56" s="45"/>
      <c r="BL56" s="45"/>
      <c r="BM56" s="55">
        <f>+AG56</f>
        <v>9275177.3875245061</v>
      </c>
      <c r="BN56" s="26" t="s">
        <v>46</v>
      </c>
      <c r="BO56" s="45"/>
      <c r="BP56" s="45"/>
      <c r="BQ56" s="55">
        <f>+AH56</f>
        <v>9553432.7091502417</v>
      </c>
      <c r="BR56" s="26" t="s">
        <v>46</v>
      </c>
      <c r="BS56" s="45"/>
      <c r="BT56" s="45"/>
      <c r="BU56" s="55">
        <f>+AI56</f>
        <v>9840035.6904247496</v>
      </c>
      <c r="BV56" s="26" t="s">
        <v>46</v>
      </c>
      <c r="BW56" s="45"/>
      <c r="BX56" s="45"/>
    </row>
    <row r="57" spans="1:76" s="11" customFormat="1" ht="154.15" customHeight="1" x14ac:dyDescent="0.45">
      <c r="A57" s="164"/>
      <c r="B57" s="35" t="s">
        <v>300</v>
      </c>
      <c r="C57" s="35"/>
      <c r="D57" s="35" t="s">
        <v>190</v>
      </c>
      <c r="E57" s="35" t="s">
        <v>279</v>
      </c>
      <c r="F57" s="35" t="s">
        <v>280</v>
      </c>
      <c r="G57" s="39" t="s">
        <v>281</v>
      </c>
      <c r="H57" s="40" t="s">
        <v>41</v>
      </c>
      <c r="I57" s="41" t="s">
        <v>42</v>
      </c>
      <c r="J57" s="35" t="s">
        <v>301</v>
      </c>
      <c r="K57" s="35" t="s">
        <v>302</v>
      </c>
      <c r="L57" s="45" t="s">
        <v>45</v>
      </c>
      <c r="M57" s="45"/>
      <c r="N57" s="45"/>
      <c r="O57" s="45"/>
      <c r="P57" s="46">
        <v>0.2</v>
      </c>
      <c r="Q57" s="46">
        <f>P57+0.1</f>
        <v>0.30000000000000004</v>
      </c>
      <c r="R57" s="46">
        <f t="shared" ref="R57:X57" si="82">Q57+0.1</f>
        <v>0.4</v>
      </c>
      <c r="S57" s="46">
        <f t="shared" si="82"/>
        <v>0.5</v>
      </c>
      <c r="T57" s="46">
        <f t="shared" si="82"/>
        <v>0.6</v>
      </c>
      <c r="U57" s="46">
        <f t="shared" si="82"/>
        <v>0.7</v>
      </c>
      <c r="V57" s="46">
        <f t="shared" si="82"/>
        <v>0.79999999999999993</v>
      </c>
      <c r="W57" s="46">
        <f t="shared" si="82"/>
        <v>0.89999999999999991</v>
      </c>
      <c r="X57" s="46">
        <f t="shared" si="82"/>
        <v>0.99999999999999989</v>
      </c>
      <c r="Y57" s="46">
        <f>X57</f>
        <v>0.99999999999999989</v>
      </c>
      <c r="Z57" s="45"/>
      <c r="AA57" s="109">
        <v>11400000</v>
      </c>
      <c r="AB57" s="109">
        <v>11400000</v>
      </c>
      <c r="AC57" s="109">
        <v>11400000</v>
      </c>
      <c r="AD57" s="109">
        <v>11400000</v>
      </c>
      <c r="AE57" s="109">
        <v>11400000</v>
      </c>
      <c r="AF57" s="109">
        <v>11400000</v>
      </c>
      <c r="AG57" s="109">
        <v>11400000</v>
      </c>
      <c r="AH57" s="109">
        <v>11400000</v>
      </c>
      <c r="AI57" s="109">
        <v>11400000</v>
      </c>
      <c r="AJ57" s="110">
        <f t="shared" si="72"/>
        <v>102600000</v>
      </c>
      <c r="AK57" s="45"/>
      <c r="AL57" s="45"/>
      <c r="AM57" s="45"/>
      <c r="AN57" s="45"/>
      <c r="AO57" s="54">
        <f>+AA57</f>
        <v>11400000</v>
      </c>
      <c r="AP57" s="26" t="s">
        <v>198</v>
      </c>
      <c r="AQ57" s="45"/>
      <c r="AR57" s="45"/>
      <c r="AS57" s="55">
        <f>+AB57</f>
        <v>11400000</v>
      </c>
      <c r="AT57" s="26" t="s">
        <v>198</v>
      </c>
      <c r="AU57" s="45"/>
      <c r="AV57" s="45"/>
      <c r="AW57" s="55">
        <f>+AC57</f>
        <v>11400000</v>
      </c>
      <c r="AX57" s="26" t="s">
        <v>198</v>
      </c>
      <c r="AY57" s="45"/>
      <c r="AZ57" s="45"/>
      <c r="BA57" s="55">
        <f>+AD57</f>
        <v>11400000</v>
      </c>
      <c r="BB57" s="26" t="s">
        <v>198</v>
      </c>
      <c r="BC57" s="45"/>
      <c r="BD57" s="45"/>
      <c r="BE57" s="55">
        <f>+AE57</f>
        <v>11400000</v>
      </c>
      <c r="BF57" s="26" t="s">
        <v>198</v>
      </c>
      <c r="BG57" s="45"/>
      <c r="BH57" s="45"/>
      <c r="BI57" s="55">
        <f>+AF57</f>
        <v>11400000</v>
      </c>
      <c r="BJ57" s="26" t="s">
        <v>198</v>
      </c>
      <c r="BK57" s="45"/>
      <c r="BL57" s="45"/>
      <c r="BM57" s="55">
        <f>+AG57</f>
        <v>11400000</v>
      </c>
      <c r="BN57" s="26" t="s">
        <v>198</v>
      </c>
      <c r="BO57" s="45"/>
      <c r="BP57" s="45"/>
      <c r="BQ57" s="55">
        <f>+AH57</f>
        <v>11400000</v>
      </c>
      <c r="BR57" s="26" t="s">
        <v>198</v>
      </c>
      <c r="BS57" s="45"/>
      <c r="BT57" s="45"/>
      <c r="BU57" s="55">
        <f>+AI57</f>
        <v>11400000</v>
      </c>
      <c r="BV57" s="26" t="s">
        <v>198</v>
      </c>
      <c r="BW57" s="45"/>
      <c r="BX57" s="45"/>
    </row>
    <row r="58" spans="1:76" s="11" customFormat="1" ht="202.5" customHeight="1" x14ac:dyDescent="0.45">
      <c r="A58" s="164"/>
      <c r="B58" s="35" t="s">
        <v>303</v>
      </c>
      <c r="C58" s="35"/>
      <c r="D58" s="35" t="s">
        <v>304</v>
      </c>
      <c r="E58" s="35" t="s">
        <v>305</v>
      </c>
      <c r="F58" s="45" t="s">
        <v>306</v>
      </c>
      <c r="G58" s="39" t="s">
        <v>307</v>
      </c>
      <c r="H58" s="40" t="s">
        <v>145</v>
      </c>
      <c r="I58" s="40" t="s">
        <v>42</v>
      </c>
      <c r="J58" s="35" t="s">
        <v>308</v>
      </c>
      <c r="K58" s="35" t="s">
        <v>309</v>
      </c>
      <c r="L58" s="45" t="s">
        <v>141</v>
      </c>
      <c r="M58" s="45"/>
      <c r="N58" s="45"/>
      <c r="O58" s="46">
        <v>0.1</v>
      </c>
      <c r="P58" s="46">
        <f>O58+0.1</f>
        <v>0.2</v>
      </c>
      <c r="Q58" s="46">
        <f t="shared" ref="Q58:X58" si="83">P58+0.1</f>
        <v>0.30000000000000004</v>
      </c>
      <c r="R58" s="46">
        <f t="shared" si="83"/>
        <v>0.4</v>
      </c>
      <c r="S58" s="46">
        <f t="shared" si="83"/>
        <v>0.5</v>
      </c>
      <c r="T58" s="46">
        <f t="shared" si="83"/>
        <v>0.6</v>
      </c>
      <c r="U58" s="46">
        <f t="shared" si="83"/>
        <v>0.7</v>
      </c>
      <c r="V58" s="46">
        <f t="shared" si="83"/>
        <v>0.79999999999999993</v>
      </c>
      <c r="W58" s="46">
        <f t="shared" si="83"/>
        <v>0.89999999999999991</v>
      </c>
      <c r="X58" s="46">
        <f t="shared" si="83"/>
        <v>0.99999999999999989</v>
      </c>
      <c r="Y58" s="46">
        <f>X58</f>
        <v>0.99999999999999989</v>
      </c>
      <c r="Z58" s="49">
        <v>15000000</v>
      </c>
      <c r="AA58" s="49">
        <v>15000000</v>
      </c>
      <c r="AB58" s="49">
        <v>15000000</v>
      </c>
      <c r="AC58" s="49">
        <v>15000000</v>
      </c>
      <c r="AD58" s="49">
        <v>15000000</v>
      </c>
      <c r="AE58" s="49">
        <v>15000000</v>
      </c>
      <c r="AF58" s="49">
        <v>15000000</v>
      </c>
      <c r="AG58" s="49">
        <v>15000000</v>
      </c>
      <c r="AH58" s="49">
        <v>15000000</v>
      </c>
      <c r="AI58" s="49">
        <v>15000000</v>
      </c>
      <c r="AJ58" s="86">
        <f t="shared" ref="AJ58:AJ63" si="84">SUM(Z58:AI58)</f>
        <v>150000000</v>
      </c>
      <c r="AK58" s="112">
        <v>7500000</v>
      </c>
      <c r="AL58" s="26" t="s">
        <v>46</v>
      </c>
      <c r="AM58" s="112">
        <v>7500000</v>
      </c>
      <c r="AN58" s="26" t="s">
        <v>118</v>
      </c>
      <c r="AO58" s="99">
        <v>7500000</v>
      </c>
      <c r="AP58" s="26" t="s">
        <v>46</v>
      </c>
      <c r="AQ58" s="112">
        <v>7500000</v>
      </c>
      <c r="AR58" s="26" t="s">
        <v>118</v>
      </c>
      <c r="AS58" s="112">
        <v>7500000</v>
      </c>
      <c r="AT58" s="26" t="s">
        <v>46</v>
      </c>
      <c r="AU58" s="112">
        <v>7500000</v>
      </c>
      <c r="AV58" s="26" t="s">
        <v>118</v>
      </c>
      <c r="AW58" s="112">
        <v>7500000</v>
      </c>
      <c r="AX58" s="26" t="s">
        <v>46</v>
      </c>
      <c r="AY58" s="112">
        <v>7500000</v>
      </c>
      <c r="AZ58" s="26" t="s">
        <v>118</v>
      </c>
      <c r="BA58" s="112">
        <v>7500000</v>
      </c>
      <c r="BB58" s="26" t="s">
        <v>46</v>
      </c>
      <c r="BC58" s="112">
        <v>7500000</v>
      </c>
      <c r="BD58" s="26" t="s">
        <v>118</v>
      </c>
      <c r="BE58" s="112">
        <v>7500000</v>
      </c>
      <c r="BF58" s="26" t="s">
        <v>46</v>
      </c>
      <c r="BG58" s="112">
        <v>7500000</v>
      </c>
      <c r="BH58" s="26" t="s">
        <v>118</v>
      </c>
      <c r="BI58" s="112">
        <v>7500000</v>
      </c>
      <c r="BJ58" s="26" t="s">
        <v>46</v>
      </c>
      <c r="BK58" s="112">
        <v>7500000</v>
      </c>
      <c r="BL58" s="26" t="s">
        <v>118</v>
      </c>
      <c r="BM58" s="112">
        <v>7500000</v>
      </c>
      <c r="BN58" s="26" t="s">
        <v>46</v>
      </c>
      <c r="BO58" s="112">
        <v>7500000</v>
      </c>
      <c r="BP58" s="26" t="s">
        <v>118</v>
      </c>
      <c r="BQ58" s="112">
        <v>7500000</v>
      </c>
      <c r="BR58" s="26" t="s">
        <v>46</v>
      </c>
      <c r="BS58" s="112">
        <v>7500000</v>
      </c>
      <c r="BT58" s="26" t="s">
        <v>118</v>
      </c>
      <c r="BU58" s="112">
        <v>7500000</v>
      </c>
      <c r="BV58" s="26" t="s">
        <v>46</v>
      </c>
      <c r="BW58" s="112">
        <v>7500000</v>
      </c>
      <c r="BX58" s="26" t="s">
        <v>118</v>
      </c>
    </row>
    <row r="59" spans="1:76" s="11" customFormat="1" ht="98.25" customHeight="1" x14ac:dyDescent="0.45">
      <c r="A59" s="164"/>
      <c r="B59" s="35" t="s">
        <v>310</v>
      </c>
      <c r="C59" s="35"/>
      <c r="D59" s="35" t="s">
        <v>223</v>
      </c>
      <c r="E59" s="35" t="s">
        <v>311</v>
      </c>
      <c r="F59" s="35" t="s">
        <v>312</v>
      </c>
      <c r="G59" s="35" t="s">
        <v>313</v>
      </c>
      <c r="H59" s="40" t="s">
        <v>51</v>
      </c>
      <c r="I59" s="41" t="s">
        <v>314</v>
      </c>
      <c r="J59" s="35" t="s">
        <v>315</v>
      </c>
      <c r="K59" s="35" t="s">
        <v>316</v>
      </c>
      <c r="L59" s="45" t="s">
        <v>54</v>
      </c>
      <c r="M59" s="45"/>
      <c r="N59" s="45"/>
      <c r="O59" s="45">
        <v>1</v>
      </c>
      <c r="P59" s="45">
        <v>1</v>
      </c>
      <c r="Q59" s="45">
        <v>1</v>
      </c>
      <c r="R59" s="45">
        <v>1</v>
      </c>
      <c r="S59" s="45"/>
      <c r="T59" s="45"/>
      <c r="U59" s="45"/>
      <c r="V59" s="45"/>
      <c r="W59" s="45"/>
      <c r="X59" s="45"/>
      <c r="Y59" s="45">
        <f>SUM(O59:X59)</f>
        <v>4</v>
      </c>
      <c r="Z59" s="72">
        <v>100000</v>
      </c>
      <c r="AA59" s="72">
        <f>+Z59*(1+0.03)</f>
        <v>103000</v>
      </c>
      <c r="AB59" s="72">
        <f>+AA59*1.03</f>
        <v>106090</v>
      </c>
      <c r="AC59" s="72">
        <f>+AB59*1.03</f>
        <v>109272.7</v>
      </c>
      <c r="AD59" s="45"/>
      <c r="AE59" s="45"/>
      <c r="AF59" s="45"/>
      <c r="AG59" s="45"/>
      <c r="AH59" s="45"/>
      <c r="AI59" s="45"/>
      <c r="AJ59" s="76">
        <f t="shared" si="84"/>
        <v>418362.7</v>
      </c>
      <c r="AK59" s="76">
        <f>+Z59</f>
        <v>100000</v>
      </c>
      <c r="AL59" s="26" t="s">
        <v>46</v>
      </c>
      <c r="AM59" s="45"/>
      <c r="AN59" s="45"/>
      <c r="AO59" s="75">
        <f>+AA59</f>
        <v>103000</v>
      </c>
      <c r="AP59" s="26" t="s">
        <v>46</v>
      </c>
      <c r="AQ59" s="45"/>
      <c r="AR59" s="45"/>
      <c r="AS59" s="76">
        <f>+AB59</f>
        <v>106090</v>
      </c>
      <c r="AT59" s="26" t="s">
        <v>46</v>
      </c>
      <c r="AU59" s="45"/>
      <c r="AV59" s="45"/>
      <c r="AW59" s="76">
        <f>+AC59</f>
        <v>109272.7</v>
      </c>
      <c r="AX59" s="26" t="s">
        <v>46</v>
      </c>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row>
    <row r="60" spans="1:76" s="11" customFormat="1" ht="139.5" x14ac:dyDescent="0.45">
      <c r="A60" s="164"/>
      <c r="B60" s="35" t="s">
        <v>317</v>
      </c>
      <c r="C60" s="35"/>
      <c r="D60" s="35" t="s">
        <v>223</v>
      </c>
      <c r="E60" s="113" t="s">
        <v>318</v>
      </c>
      <c r="F60" s="113" t="s">
        <v>319</v>
      </c>
      <c r="G60" s="114" t="s">
        <v>320</v>
      </c>
      <c r="H60" s="40" t="s">
        <v>41</v>
      </c>
      <c r="I60" s="41" t="s">
        <v>42</v>
      </c>
      <c r="J60" s="35" t="s">
        <v>321</v>
      </c>
      <c r="K60" s="35" t="s">
        <v>322</v>
      </c>
      <c r="L60" s="45" t="s">
        <v>141</v>
      </c>
      <c r="M60" s="45"/>
      <c r="N60" s="45"/>
      <c r="O60" s="45"/>
      <c r="P60" s="46">
        <v>0.2</v>
      </c>
      <c r="Q60" s="46">
        <f>P60+0.1</f>
        <v>0.30000000000000004</v>
      </c>
      <c r="R60" s="46">
        <f t="shared" ref="R60:X63" si="85">Q60+0.1</f>
        <v>0.4</v>
      </c>
      <c r="S60" s="46">
        <f t="shared" si="85"/>
        <v>0.5</v>
      </c>
      <c r="T60" s="46">
        <f t="shared" si="85"/>
        <v>0.6</v>
      </c>
      <c r="U60" s="46">
        <f t="shared" si="85"/>
        <v>0.7</v>
      </c>
      <c r="V60" s="46">
        <f t="shared" si="85"/>
        <v>0.79999999999999993</v>
      </c>
      <c r="W60" s="46">
        <f t="shared" si="85"/>
        <v>0.89999999999999991</v>
      </c>
      <c r="X60" s="46">
        <f t="shared" si="85"/>
        <v>0.99999999999999989</v>
      </c>
      <c r="Y60" s="46">
        <f>X60</f>
        <v>0.99999999999999989</v>
      </c>
      <c r="Z60" s="51">
        <v>8000000</v>
      </c>
      <c r="AA60" s="51">
        <v>8240000</v>
      </c>
      <c r="AB60" s="51">
        <v>106090</v>
      </c>
      <c r="AC60" s="51">
        <v>109273</v>
      </c>
      <c r="AD60" s="51">
        <v>112551</v>
      </c>
      <c r="AE60" s="51">
        <v>115927</v>
      </c>
      <c r="AF60" s="51">
        <v>119405</v>
      </c>
      <c r="AG60" s="51">
        <v>122987</v>
      </c>
      <c r="AH60" s="51">
        <v>126677</v>
      </c>
      <c r="AI60" s="51">
        <v>130477</v>
      </c>
      <c r="AJ60" s="143">
        <f t="shared" si="84"/>
        <v>17183387</v>
      </c>
      <c r="AK60" s="76">
        <f>+Z60</f>
        <v>8000000</v>
      </c>
      <c r="AL60" s="26" t="s">
        <v>323</v>
      </c>
      <c r="AM60" s="45"/>
      <c r="AN60" s="45"/>
      <c r="AO60" s="75">
        <f>+AA60</f>
        <v>8240000</v>
      </c>
      <c r="AP60" s="26" t="s">
        <v>323</v>
      </c>
      <c r="AQ60" s="45"/>
      <c r="AR60" s="45"/>
      <c r="AS60" s="76">
        <f>+AB60</f>
        <v>106090</v>
      </c>
      <c r="AT60" s="26" t="s">
        <v>46</v>
      </c>
      <c r="AU60" s="45"/>
      <c r="AV60" s="45"/>
      <c r="AW60" s="76">
        <f>+AC60</f>
        <v>109273</v>
      </c>
      <c r="AX60" s="26" t="s">
        <v>46</v>
      </c>
      <c r="AY60" s="45"/>
      <c r="AZ60" s="45"/>
      <c r="BA60" s="76">
        <f>+AD60</f>
        <v>112551</v>
      </c>
      <c r="BB60" s="26" t="s">
        <v>46</v>
      </c>
      <c r="BC60" s="45"/>
      <c r="BD60" s="45"/>
      <c r="BE60" s="76">
        <f>+AE60</f>
        <v>115927</v>
      </c>
      <c r="BF60" s="26" t="s">
        <v>46</v>
      </c>
      <c r="BG60" s="45"/>
      <c r="BH60" s="45"/>
      <c r="BI60" s="76">
        <f>+AF60</f>
        <v>119405</v>
      </c>
      <c r="BJ60" s="26" t="s">
        <v>46</v>
      </c>
      <c r="BK60" s="45"/>
      <c r="BL60" s="45"/>
      <c r="BM60" s="76">
        <f>+AG60</f>
        <v>122987</v>
      </c>
      <c r="BN60" s="26" t="s">
        <v>46</v>
      </c>
      <c r="BO60" s="45"/>
      <c r="BP60" s="45"/>
      <c r="BQ60" s="76">
        <f>+AH60</f>
        <v>126677</v>
      </c>
      <c r="BR60" s="26" t="s">
        <v>46</v>
      </c>
      <c r="BS60" s="45"/>
      <c r="BT60" s="45"/>
      <c r="BU60" s="76">
        <f>+AI60</f>
        <v>130477</v>
      </c>
      <c r="BV60" s="26" t="s">
        <v>46</v>
      </c>
      <c r="BW60" s="45"/>
      <c r="BX60" s="45"/>
    </row>
    <row r="61" spans="1:76" s="11" customFormat="1" ht="169.5" customHeight="1" x14ac:dyDescent="0.45">
      <c r="A61" s="164"/>
      <c r="B61" s="35" t="s">
        <v>324</v>
      </c>
      <c r="C61" s="35"/>
      <c r="D61" s="35" t="s">
        <v>37</v>
      </c>
      <c r="E61" s="35" t="s">
        <v>137</v>
      </c>
      <c r="F61" s="35" t="s">
        <v>325</v>
      </c>
      <c r="G61" s="53" t="s">
        <v>40</v>
      </c>
      <c r="H61" s="40" t="s">
        <v>145</v>
      </c>
      <c r="I61" s="41" t="s">
        <v>42</v>
      </c>
      <c r="J61" s="35" t="s">
        <v>326</v>
      </c>
      <c r="K61" s="35" t="s">
        <v>327</v>
      </c>
      <c r="L61" s="45" t="s">
        <v>141</v>
      </c>
      <c r="M61" s="45"/>
      <c r="N61" s="45"/>
      <c r="O61" s="46">
        <v>0.1</v>
      </c>
      <c r="P61" s="46">
        <f>O61+0.1</f>
        <v>0.2</v>
      </c>
      <c r="Q61" s="46">
        <f t="shared" ref="Q61" si="86">P61+0.1</f>
        <v>0.30000000000000004</v>
      </c>
      <c r="R61" s="46">
        <f t="shared" si="85"/>
        <v>0.4</v>
      </c>
      <c r="S61" s="46">
        <f t="shared" si="85"/>
        <v>0.5</v>
      </c>
      <c r="T61" s="46">
        <f t="shared" si="85"/>
        <v>0.6</v>
      </c>
      <c r="U61" s="46">
        <f t="shared" si="85"/>
        <v>0.7</v>
      </c>
      <c r="V61" s="46">
        <f t="shared" si="85"/>
        <v>0.79999999999999993</v>
      </c>
      <c r="W61" s="46">
        <f t="shared" si="85"/>
        <v>0.89999999999999991</v>
      </c>
      <c r="X61" s="46">
        <f t="shared" si="85"/>
        <v>0.99999999999999989</v>
      </c>
      <c r="Y61" s="46">
        <f>X61</f>
        <v>0.99999999999999989</v>
      </c>
      <c r="Z61" s="38">
        <v>30000000</v>
      </c>
      <c r="AA61" s="38">
        <v>31920000</v>
      </c>
      <c r="AB61" s="38">
        <v>33962880</v>
      </c>
      <c r="AC61" s="38">
        <v>36136504.32</v>
      </c>
      <c r="AD61" s="38">
        <v>38449240.600000001</v>
      </c>
      <c r="AE61" s="38">
        <v>40909991.990000002</v>
      </c>
      <c r="AF61" s="38">
        <v>43528231.479999997</v>
      </c>
      <c r="AG61" s="38">
        <v>46314038.299999997</v>
      </c>
      <c r="AH61" s="38">
        <v>49278136.75</v>
      </c>
      <c r="AI61" s="38">
        <v>52431937.5</v>
      </c>
      <c r="AJ61" s="49">
        <f t="shared" si="84"/>
        <v>402930960.94</v>
      </c>
      <c r="AK61" s="38">
        <v>30000000</v>
      </c>
      <c r="AL61" s="26" t="s">
        <v>46</v>
      </c>
      <c r="AM61" s="45"/>
      <c r="AN61" s="45"/>
      <c r="AO61" s="38">
        <v>31920000</v>
      </c>
      <c r="AP61" s="26" t="s">
        <v>46</v>
      </c>
      <c r="AQ61" s="45"/>
      <c r="AR61" s="45"/>
      <c r="AS61" s="38">
        <v>33962880</v>
      </c>
      <c r="AT61" s="26" t="s">
        <v>46</v>
      </c>
      <c r="AU61" s="45"/>
      <c r="AV61" s="45"/>
      <c r="AW61" s="38">
        <v>36136504.32</v>
      </c>
      <c r="AX61" s="26" t="s">
        <v>46</v>
      </c>
      <c r="AY61" s="45"/>
      <c r="AZ61" s="45"/>
      <c r="BA61" s="38">
        <v>38449240.600000001</v>
      </c>
      <c r="BB61" s="26" t="s">
        <v>46</v>
      </c>
      <c r="BC61" s="45"/>
      <c r="BD61" s="45"/>
      <c r="BE61" s="38">
        <v>40909991.990000002</v>
      </c>
      <c r="BF61" s="26" t="s">
        <v>46</v>
      </c>
      <c r="BG61" s="45"/>
      <c r="BH61" s="45"/>
      <c r="BI61" s="38">
        <v>43528231.479999997</v>
      </c>
      <c r="BJ61" s="26" t="s">
        <v>46</v>
      </c>
      <c r="BK61" s="45"/>
      <c r="BL61" s="45"/>
      <c r="BM61" s="38">
        <v>46314038.299999997</v>
      </c>
      <c r="BN61" s="26" t="s">
        <v>46</v>
      </c>
      <c r="BO61" s="45"/>
      <c r="BP61" s="45"/>
      <c r="BQ61" s="38">
        <v>49278136.75</v>
      </c>
      <c r="BR61" s="26" t="s">
        <v>46</v>
      </c>
      <c r="BS61" s="45"/>
      <c r="BT61" s="45"/>
      <c r="BU61" s="38">
        <v>52431937.5</v>
      </c>
      <c r="BV61" s="26" t="s">
        <v>46</v>
      </c>
      <c r="BW61" s="45"/>
      <c r="BX61" s="45"/>
    </row>
    <row r="62" spans="1:76" s="11" customFormat="1" ht="104.65" x14ac:dyDescent="0.45">
      <c r="A62" s="164"/>
      <c r="B62" s="35" t="s">
        <v>328</v>
      </c>
      <c r="C62" s="35"/>
      <c r="D62" s="35" t="s">
        <v>37</v>
      </c>
      <c r="E62" s="35" t="s">
        <v>137</v>
      </c>
      <c r="F62" s="35" t="s">
        <v>325</v>
      </c>
      <c r="G62" s="53" t="s">
        <v>40</v>
      </c>
      <c r="H62" s="40" t="s">
        <v>145</v>
      </c>
      <c r="I62" s="41" t="s">
        <v>42</v>
      </c>
      <c r="J62" s="35" t="s">
        <v>329</v>
      </c>
      <c r="K62" s="35" t="s">
        <v>330</v>
      </c>
      <c r="L62" s="45" t="s">
        <v>141</v>
      </c>
      <c r="M62" s="45"/>
      <c r="N62" s="45"/>
      <c r="O62" s="46">
        <v>0.1</v>
      </c>
      <c r="P62" s="46">
        <f>O62+0.1</f>
        <v>0.2</v>
      </c>
      <c r="Q62" s="46">
        <f t="shared" ref="Q62" si="87">P62+0.1</f>
        <v>0.30000000000000004</v>
      </c>
      <c r="R62" s="46">
        <f t="shared" si="85"/>
        <v>0.4</v>
      </c>
      <c r="S62" s="46">
        <f t="shared" si="85"/>
        <v>0.5</v>
      </c>
      <c r="T62" s="46">
        <f t="shared" si="85"/>
        <v>0.6</v>
      </c>
      <c r="U62" s="46">
        <f t="shared" si="85"/>
        <v>0.7</v>
      </c>
      <c r="V62" s="46">
        <f t="shared" si="85"/>
        <v>0.79999999999999993</v>
      </c>
      <c r="W62" s="46">
        <f t="shared" si="85"/>
        <v>0.89999999999999991</v>
      </c>
      <c r="X62" s="46">
        <f t="shared" si="85"/>
        <v>0.99999999999999989</v>
      </c>
      <c r="Y62" s="46">
        <f>X62</f>
        <v>0.99999999999999989</v>
      </c>
      <c r="Z62" s="38">
        <v>30000000</v>
      </c>
      <c r="AA62" s="38">
        <v>31920000</v>
      </c>
      <c r="AB62" s="38">
        <v>33962880</v>
      </c>
      <c r="AC62" s="38">
        <v>36136504.32</v>
      </c>
      <c r="AD62" s="38">
        <v>38449240.600000001</v>
      </c>
      <c r="AE62" s="38">
        <v>40909991.990000002</v>
      </c>
      <c r="AF62" s="38">
        <v>43528231.479999997</v>
      </c>
      <c r="AG62" s="38">
        <v>46314038.299999997</v>
      </c>
      <c r="AH62" s="38">
        <v>49278136.75</v>
      </c>
      <c r="AI62" s="38">
        <v>52431937.5</v>
      </c>
      <c r="AJ62" s="49">
        <f t="shared" si="84"/>
        <v>402930960.94</v>
      </c>
      <c r="AK62" s="38">
        <v>30000000</v>
      </c>
      <c r="AL62" s="26" t="s">
        <v>46</v>
      </c>
      <c r="AM62" s="45"/>
      <c r="AN62" s="45"/>
      <c r="AO62" s="38">
        <v>31920000</v>
      </c>
      <c r="AP62" s="26" t="s">
        <v>46</v>
      </c>
      <c r="AQ62" s="45"/>
      <c r="AR62" s="45"/>
      <c r="AS62" s="38">
        <v>33962880</v>
      </c>
      <c r="AT62" s="26" t="s">
        <v>46</v>
      </c>
      <c r="AU62" s="45"/>
      <c r="AV62" s="45"/>
      <c r="AW62" s="38">
        <v>36136504.32</v>
      </c>
      <c r="AX62" s="26" t="s">
        <v>46</v>
      </c>
      <c r="AY62" s="45"/>
      <c r="AZ62" s="45"/>
      <c r="BA62" s="38">
        <v>38449240.600000001</v>
      </c>
      <c r="BB62" s="26" t="s">
        <v>46</v>
      </c>
      <c r="BC62" s="45"/>
      <c r="BD62" s="45"/>
      <c r="BE62" s="38">
        <v>40909991.990000002</v>
      </c>
      <c r="BF62" s="26" t="s">
        <v>46</v>
      </c>
      <c r="BG62" s="45"/>
      <c r="BH62" s="45"/>
      <c r="BI62" s="38">
        <v>43528231.479999997</v>
      </c>
      <c r="BJ62" s="26" t="s">
        <v>46</v>
      </c>
      <c r="BK62" s="45"/>
      <c r="BL62" s="45"/>
      <c r="BM62" s="38">
        <v>46314038.299999997</v>
      </c>
      <c r="BN62" s="26" t="s">
        <v>46</v>
      </c>
      <c r="BO62" s="45"/>
      <c r="BP62" s="45"/>
      <c r="BQ62" s="38">
        <v>49278136.75</v>
      </c>
      <c r="BR62" s="26" t="s">
        <v>46</v>
      </c>
      <c r="BS62" s="45"/>
      <c r="BT62" s="45"/>
      <c r="BU62" s="38">
        <v>52431937.5</v>
      </c>
      <c r="BV62" s="26" t="s">
        <v>46</v>
      </c>
      <c r="BW62" s="45"/>
      <c r="BX62" s="45"/>
    </row>
    <row r="63" spans="1:76" s="11" customFormat="1" ht="116.25" x14ac:dyDescent="0.45">
      <c r="A63" s="164"/>
      <c r="B63" s="35" t="s">
        <v>331</v>
      </c>
      <c r="C63" s="35"/>
      <c r="D63" s="35" t="s">
        <v>37</v>
      </c>
      <c r="E63" s="35" t="s">
        <v>137</v>
      </c>
      <c r="F63" s="35" t="s">
        <v>325</v>
      </c>
      <c r="G63" s="53" t="s">
        <v>40</v>
      </c>
      <c r="H63" s="40" t="s">
        <v>145</v>
      </c>
      <c r="I63" s="41" t="s">
        <v>42</v>
      </c>
      <c r="J63" s="35" t="s">
        <v>332</v>
      </c>
      <c r="K63" s="35" t="s">
        <v>333</v>
      </c>
      <c r="L63" s="45" t="s">
        <v>141</v>
      </c>
      <c r="M63" s="45"/>
      <c r="N63" s="45"/>
      <c r="O63" s="46">
        <v>0.1</v>
      </c>
      <c r="P63" s="46">
        <f>O63+0.1</f>
        <v>0.2</v>
      </c>
      <c r="Q63" s="46">
        <f t="shared" ref="Q63" si="88">P63+0.1</f>
        <v>0.30000000000000004</v>
      </c>
      <c r="R63" s="46">
        <f t="shared" si="85"/>
        <v>0.4</v>
      </c>
      <c r="S63" s="46">
        <f t="shared" si="85"/>
        <v>0.5</v>
      </c>
      <c r="T63" s="46">
        <f t="shared" si="85"/>
        <v>0.6</v>
      </c>
      <c r="U63" s="46">
        <f t="shared" si="85"/>
        <v>0.7</v>
      </c>
      <c r="V63" s="46">
        <f t="shared" si="85"/>
        <v>0.79999999999999993</v>
      </c>
      <c r="W63" s="46">
        <f t="shared" si="85"/>
        <v>0.89999999999999991</v>
      </c>
      <c r="X63" s="46">
        <f t="shared" si="85"/>
        <v>0.99999999999999989</v>
      </c>
      <c r="Y63" s="46">
        <f>X63</f>
        <v>0.99999999999999989</v>
      </c>
      <c r="Z63" s="49">
        <v>36000000</v>
      </c>
      <c r="AA63" s="49">
        <v>38304000</v>
      </c>
      <c r="AB63" s="49">
        <v>40755456</v>
      </c>
      <c r="AC63" s="49">
        <v>43363805.18</v>
      </c>
      <c r="AD63" s="49">
        <v>46139088.719999999</v>
      </c>
      <c r="AE63" s="115">
        <v>49091990.390000001</v>
      </c>
      <c r="AF63" s="49">
        <v>52233877.780000001</v>
      </c>
      <c r="AG63" s="49">
        <v>55576845.960000001</v>
      </c>
      <c r="AH63" s="49">
        <v>59133764.100000001</v>
      </c>
      <c r="AI63" s="49">
        <v>62918325</v>
      </c>
      <c r="AJ63" s="76">
        <f t="shared" si="84"/>
        <v>483517153.13000005</v>
      </c>
      <c r="AK63" s="49">
        <v>36000000</v>
      </c>
      <c r="AL63" s="26" t="s">
        <v>46</v>
      </c>
      <c r="AM63" s="45"/>
      <c r="AN63" s="45"/>
      <c r="AO63" s="49">
        <v>38304000</v>
      </c>
      <c r="AP63" s="26" t="s">
        <v>46</v>
      </c>
      <c r="AQ63" s="45"/>
      <c r="AR63" s="45"/>
      <c r="AS63" s="49">
        <v>40755456</v>
      </c>
      <c r="AT63" s="26" t="s">
        <v>46</v>
      </c>
      <c r="AU63" s="45"/>
      <c r="AV63" s="45"/>
      <c r="AW63" s="49">
        <v>43363805.18</v>
      </c>
      <c r="AX63" s="26" t="s">
        <v>46</v>
      </c>
      <c r="AY63" s="45"/>
      <c r="AZ63" s="45"/>
      <c r="BA63" s="49">
        <v>46139088.719999999</v>
      </c>
      <c r="BB63" s="26" t="s">
        <v>46</v>
      </c>
      <c r="BC63" s="45"/>
      <c r="BD63" s="45"/>
      <c r="BE63" s="115">
        <v>49091990.390000001</v>
      </c>
      <c r="BF63" s="26" t="s">
        <v>46</v>
      </c>
      <c r="BG63" s="45"/>
      <c r="BH63" s="45"/>
      <c r="BI63" s="49">
        <v>52233877.780000001</v>
      </c>
      <c r="BJ63" s="26" t="s">
        <v>46</v>
      </c>
      <c r="BK63" s="45"/>
      <c r="BL63" s="45"/>
      <c r="BM63" s="49">
        <v>55576845.960000001</v>
      </c>
      <c r="BN63" s="26" t="s">
        <v>46</v>
      </c>
      <c r="BO63" s="45"/>
      <c r="BP63" s="45"/>
      <c r="BQ63" s="49">
        <v>59133764.100000001</v>
      </c>
      <c r="BR63" s="26" t="s">
        <v>46</v>
      </c>
      <c r="BS63" s="45"/>
      <c r="BT63" s="45"/>
      <c r="BU63" s="49">
        <v>62918325</v>
      </c>
      <c r="BV63" s="26" t="s">
        <v>46</v>
      </c>
      <c r="BW63" s="45"/>
      <c r="BX63" s="45"/>
    </row>
    <row r="64" spans="1:76" s="11" customFormat="1" ht="69.75" x14ac:dyDescent="0.45">
      <c r="A64" s="164"/>
      <c r="B64" s="35" t="s">
        <v>334</v>
      </c>
      <c r="C64" s="35"/>
      <c r="D64" s="35" t="s">
        <v>124</v>
      </c>
      <c r="E64" s="35" t="s">
        <v>125</v>
      </c>
      <c r="F64" s="35" t="s">
        <v>335</v>
      </c>
      <c r="G64" s="92" t="s">
        <v>127</v>
      </c>
      <c r="H64" s="93" t="s">
        <v>145</v>
      </c>
      <c r="I64" s="41" t="s">
        <v>42</v>
      </c>
      <c r="J64" s="35" t="s">
        <v>336</v>
      </c>
      <c r="K64" s="35" t="s">
        <v>337</v>
      </c>
      <c r="L64" s="45" t="s">
        <v>54</v>
      </c>
      <c r="M64" s="45"/>
      <c r="N64" s="45"/>
      <c r="O64" s="45">
        <v>1</v>
      </c>
      <c r="P64" s="45">
        <v>1</v>
      </c>
      <c r="Q64" s="45">
        <v>1</v>
      </c>
      <c r="R64" s="45">
        <v>1</v>
      </c>
      <c r="S64" s="45">
        <v>1</v>
      </c>
      <c r="T64" s="45">
        <v>1</v>
      </c>
      <c r="U64" s="45">
        <v>1</v>
      </c>
      <c r="V64" s="45">
        <v>1</v>
      </c>
      <c r="W64" s="45">
        <v>1</v>
      </c>
      <c r="X64" s="45">
        <v>1</v>
      </c>
      <c r="Y64" s="45">
        <v>10</v>
      </c>
      <c r="Z64" s="72">
        <v>48600000</v>
      </c>
      <c r="AA64" s="72">
        <v>51030000</v>
      </c>
      <c r="AB64" s="72">
        <v>52974000</v>
      </c>
      <c r="AC64" s="72">
        <v>12150000</v>
      </c>
      <c r="AD64" s="72">
        <v>12474000</v>
      </c>
      <c r="AE64" s="72">
        <v>12906000</v>
      </c>
      <c r="AF64" s="72">
        <v>13338000</v>
      </c>
      <c r="AG64" s="72">
        <v>13662000</v>
      </c>
      <c r="AH64" s="72">
        <v>14094000</v>
      </c>
      <c r="AI64" s="72">
        <v>14418000</v>
      </c>
      <c r="AJ64" s="72">
        <f t="shared" ref="AJ64:AJ69" si="89">SUM(Z64:AI64)</f>
        <v>245646000</v>
      </c>
      <c r="AK64" s="72">
        <f>+Z64</f>
        <v>48600000</v>
      </c>
      <c r="AL64" s="26" t="s">
        <v>46</v>
      </c>
      <c r="AM64" s="45"/>
      <c r="AN64" s="45"/>
      <c r="AO64" s="75">
        <f>+AA64</f>
        <v>51030000</v>
      </c>
      <c r="AP64" s="26" t="s">
        <v>46</v>
      </c>
      <c r="AQ64" s="45"/>
      <c r="AR64" s="45"/>
      <c r="AS64" s="76">
        <f>+AB64</f>
        <v>52974000</v>
      </c>
      <c r="AT64" s="26" t="s">
        <v>46</v>
      </c>
      <c r="AU64" s="45"/>
      <c r="AV64" s="45"/>
      <c r="AW64" s="76">
        <f>+AC64</f>
        <v>12150000</v>
      </c>
      <c r="AX64" s="26" t="s">
        <v>46</v>
      </c>
      <c r="AY64" s="45"/>
      <c r="AZ64" s="45"/>
      <c r="BA64" s="76">
        <f>+AD64</f>
        <v>12474000</v>
      </c>
      <c r="BB64" s="26" t="s">
        <v>46</v>
      </c>
      <c r="BC64" s="45"/>
      <c r="BD64" s="45"/>
      <c r="BE64" s="76">
        <f>+AE64</f>
        <v>12906000</v>
      </c>
      <c r="BF64" s="26" t="s">
        <v>46</v>
      </c>
      <c r="BG64" s="45"/>
      <c r="BH64" s="45"/>
      <c r="BI64" s="76">
        <f>+AF64</f>
        <v>13338000</v>
      </c>
      <c r="BJ64" s="26" t="s">
        <v>46</v>
      </c>
      <c r="BK64" s="45"/>
      <c r="BL64" s="45"/>
      <c r="BM64" s="76">
        <f>+AG64</f>
        <v>13662000</v>
      </c>
      <c r="BN64" s="26" t="s">
        <v>46</v>
      </c>
      <c r="BO64" s="45"/>
      <c r="BP64" s="45"/>
      <c r="BQ64" s="76">
        <f>+AH64</f>
        <v>14094000</v>
      </c>
      <c r="BR64" s="26" t="s">
        <v>46</v>
      </c>
      <c r="BS64" s="45"/>
      <c r="BT64" s="45"/>
      <c r="BU64" s="76">
        <f>+AI64</f>
        <v>14418000</v>
      </c>
      <c r="BV64" s="26" t="s">
        <v>46</v>
      </c>
      <c r="BW64" s="45"/>
      <c r="BX64" s="45"/>
    </row>
    <row r="65" spans="1:76" s="11" customFormat="1" ht="123.75" customHeight="1" x14ac:dyDescent="0.45">
      <c r="A65" s="164"/>
      <c r="B65" s="35" t="s">
        <v>338</v>
      </c>
      <c r="C65" s="35"/>
      <c r="D65" s="35" t="s">
        <v>124</v>
      </c>
      <c r="E65" s="35" t="s">
        <v>125</v>
      </c>
      <c r="F65" s="35" t="s">
        <v>335</v>
      </c>
      <c r="G65" s="92" t="s">
        <v>127</v>
      </c>
      <c r="H65" s="93" t="s">
        <v>145</v>
      </c>
      <c r="I65" s="93" t="s">
        <v>128</v>
      </c>
      <c r="J65" s="35" t="s">
        <v>339</v>
      </c>
      <c r="K65" s="35" t="s">
        <v>340</v>
      </c>
      <c r="L65" s="45" t="s">
        <v>54</v>
      </c>
      <c r="M65" s="45"/>
      <c r="N65" s="45"/>
      <c r="O65" s="45"/>
      <c r="P65" s="45"/>
      <c r="Q65" s="45">
        <v>1</v>
      </c>
      <c r="R65" s="45"/>
      <c r="S65" s="45"/>
      <c r="T65" s="45"/>
      <c r="U65" s="45"/>
      <c r="V65" s="45"/>
      <c r="W65" s="45"/>
      <c r="X65" s="45"/>
      <c r="Y65" s="45">
        <v>1</v>
      </c>
      <c r="Z65" s="45"/>
      <c r="AA65" s="45"/>
      <c r="AB65" s="72">
        <v>47088000</v>
      </c>
      <c r="AC65" s="45"/>
      <c r="AD65" s="45"/>
      <c r="AE65" s="45"/>
      <c r="AF65" s="45"/>
      <c r="AG65" s="45"/>
      <c r="AH65" s="45"/>
      <c r="AI65" s="45"/>
      <c r="AJ65" s="72">
        <f t="shared" si="89"/>
        <v>47088000</v>
      </c>
      <c r="AK65" s="45"/>
      <c r="AL65" s="45"/>
      <c r="AM65" s="45"/>
      <c r="AN65" s="45"/>
      <c r="AO65" s="41"/>
      <c r="AP65" s="45"/>
      <c r="AQ65" s="45"/>
      <c r="AR65" s="45"/>
      <c r="AS65" s="76">
        <f>+AB65</f>
        <v>47088000</v>
      </c>
      <c r="AT65" s="26" t="s">
        <v>46</v>
      </c>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row>
    <row r="66" spans="1:76" s="11" customFormat="1" ht="123.75" customHeight="1" x14ac:dyDescent="0.45">
      <c r="A66" s="164"/>
      <c r="B66" s="35" t="s">
        <v>341</v>
      </c>
      <c r="C66" s="35"/>
      <c r="D66" s="35" t="s">
        <v>223</v>
      </c>
      <c r="E66" s="45" t="s">
        <v>342</v>
      </c>
      <c r="F66" s="45" t="s">
        <v>343</v>
      </c>
      <c r="G66" s="45" t="s">
        <v>344</v>
      </c>
      <c r="H66" s="40" t="s">
        <v>41</v>
      </c>
      <c r="I66" s="41" t="s">
        <v>42</v>
      </c>
      <c r="J66" s="35" t="s">
        <v>345</v>
      </c>
      <c r="K66" s="35" t="s">
        <v>346</v>
      </c>
      <c r="L66" s="45" t="s">
        <v>54</v>
      </c>
      <c r="M66" s="45"/>
      <c r="N66" s="45"/>
      <c r="O66" s="45"/>
      <c r="P66" s="71">
        <v>1</v>
      </c>
      <c r="Q66" s="71"/>
      <c r="R66" s="71">
        <v>1</v>
      </c>
      <c r="S66" s="71"/>
      <c r="T66" s="71">
        <v>1</v>
      </c>
      <c r="U66" s="71"/>
      <c r="V66" s="71">
        <v>1</v>
      </c>
      <c r="W66" s="71"/>
      <c r="X66" s="71">
        <v>1</v>
      </c>
      <c r="Y66" s="71">
        <f>SUM(P66:X66)</f>
        <v>5</v>
      </c>
      <c r="Z66" s="116"/>
      <c r="AA66" s="117">
        <v>5300000</v>
      </c>
      <c r="AB66" s="116"/>
      <c r="AC66" s="118">
        <v>5459000</v>
      </c>
      <c r="AD66" s="116"/>
      <c r="AE66" s="117">
        <v>5618000</v>
      </c>
      <c r="AF66" s="116"/>
      <c r="AG66" s="117">
        <v>5777000</v>
      </c>
      <c r="AH66" s="116"/>
      <c r="AI66" s="117">
        <v>5936000</v>
      </c>
      <c r="AJ66" s="119">
        <f t="shared" si="89"/>
        <v>28090000</v>
      </c>
      <c r="AK66" s="45"/>
      <c r="AL66" s="45"/>
      <c r="AM66" s="45"/>
      <c r="AN66" s="45"/>
      <c r="AO66" s="96" t="s">
        <v>347</v>
      </c>
      <c r="AP66" s="26" t="s">
        <v>46</v>
      </c>
      <c r="AQ66" s="120"/>
      <c r="AR66" s="120"/>
      <c r="AS66" s="120"/>
      <c r="AT66" s="120"/>
      <c r="AU66" s="120"/>
      <c r="AV66" s="120"/>
      <c r="AW66" s="120" t="s">
        <v>348</v>
      </c>
      <c r="AX66" s="26" t="s">
        <v>46</v>
      </c>
      <c r="AY66" s="120"/>
      <c r="AZ66" s="120"/>
      <c r="BA66" s="120"/>
      <c r="BB66" s="120"/>
      <c r="BC66" s="120"/>
      <c r="BD66" s="120"/>
      <c r="BE66" s="117">
        <v>5618000</v>
      </c>
      <c r="BF66" s="26" t="s">
        <v>46</v>
      </c>
      <c r="BG66" s="120"/>
      <c r="BH66" s="120"/>
      <c r="BI66" s="120"/>
      <c r="BJ66" s="120"/>
      <c r="BK66" s="120"/>
      <c r="BL66" s="120"/>
      <c r="BM66" s="120" t="s">
        <v>349</v>
      </c>
      <c r="BN66" s="26" t="s">
        <v>46</v>
      </c>
      <c r="BO66" s="120"/>
      <c r="BP66" s="120"/>
      <c r="BQ66" s="120"/>
      <c r="BR66" s="120"/>
      <c r="BS66" s="120"/>
      <c r="BT66" s="120"/>
      <c r="BU66" s="117">
        <v>5936000</v>
      </c>
      <c r="BV66" s="26" t="s">
        <v>46</v>
      </c>
      <c r="BW66" s="78"/>
      <c r="BX66" s="78"/>
    </row>
    <row r="67" spans="1:76" s="11" customFormat="1" ht="123.75" customHeight="1" x14ac:dyDescent="0.45">
      <c r="A67" s="164"/>
      <c r="B67" s="35" t="s">
        <v>350</v>
      </c>
      <c r="C67" s="35"/>
      <c r="D67" s="35" t="s">
        <v>223</v>
      </c>
      <c r="E67" s="45" t="s">
        <v>342</v>
      </c>
      <c r="F67" s="45" t="s">
        <v>343</v>
      </c>
      <c r="G67" s="45" t="s">
        <v>344</v>
      </c>
      <c r="H67" s="40" t="s">
        <v>51</v>
      </c>
      <c r="I67" s="41" t="s">
        <v>42</v>
      </c>
      <c r="J67" s="35" t="s">
        <v>351</v>
      </c>
      <c r="K67" s="35" t="s">
        <v>352</v>
      </c>
      <c r="L67" s="45" t="s">
        <v>54</v>
      </c>
      <c r="M67" s="45"/>
      <c r="N67" s="45"/>
      <c r="O67" s="45">
        <v>1</v>
      </c>
      <c r="P67" s="45">
        <v>1</v>
      </c>
      <c r="Q67" s="45">
        <v>1</v>
      </c>
      <c r="R67" s="45">
        <v>1</v>
      </c>
      <c r="S67" s="45">
        <v>1</v>
      </c>
      <c r="T67" s="45">
        <v>1</v>
      </c>
      <c r="U67" s="45">
        <v>1</v>
      </c>
      <c r="V67" s="45">
        <v>1</v>
      </c>
      <c r="W67" s="45">
        <v>1</v>
      </c>
      <c r="X67" s="45">
        <v>1</v>
      </c>
      <c r="Y67" s="45">
        <f>SUM(O67:X67)</f>
        <v>10</v>
      </c>
      <c r="Z67" s="117">
        <v>12100000</v>
      </c>
      <c r="AA67" s="117">
        <v>12463000</v>
      </c>
      <c r="AB67" s="117">
        <v>12836890</v>
      </c>
      <c r="AC67" s="117">
        <v>13221997</v>
      </c>
      <c r="AD67" s="117">
        <v>13618657</v>
      </c>
      <c r="AE67" s="117">
        <v>14027216</v>
      </c>
      <c r="AF67" s="117">
        <v>14448033</v>
      </c>
      <c r="AG67" s="117">
        <v>14881474</v>
      </c>
      <c r="AH67" s="117">
        <v>15327918</v>
      </c>
      <c r="AI67" s="117">
        <v>15787756</v>
      </c>
      <c r="AJ67" s="119">
        <f t="shared" si="89"/>
        <v>138712941</v>
      </c>
      <c r="AK67" s="117">
        <v>12100000</v>
      </c>
      <c r="AL67" s="26" t="s">
        <v>46</v>
      </c>
      <c r="AM67" s="120"/>
      <c r="AN67" s="120"/>
      <c r="AO67" s="117">
        <v>12463000</v>
      </c>
      <c r="AP67" s="26" t="s">
        <v>46</v>
      </c>
      <c r="AQ67" s="120"/>
      <c r="AR67" s="120"/>
      <c r="AS67" s="117">
        <v>12836890</v>
      </c>
      <c r="AT67" s="26" t="s">
        <v>46</v>
      </c>
      <c r="AU67" s="120"/>
      <c r="AV67" s="120"/>
      <c r="AW67" s="117">
        <v>13221997</v>
      </c>
      <c r="AX67" s="26" t="s">
        <v>46</v>
      </c>
      <c r="AY67" s="120"/>
      <c r="AZ67" s="120"/>
      <c r="BA67" s="117">
        <v>13618657</v>
      </c>
      <c r="BB67" s="26" t="s">
        <v>46</v>
      </c>
      <c r="BC67" s="120"/>
      <c r="BD67" s="120"/>
      <c r="BE67" s="117">
        <v>14027216</v>
      </c>
      <c r="BF67" s="26" t="s">
        <v>46</v>
      </c>
      <c r="BG67" s="120"/>
      <c r="BH67" s="120"/>
      <c r="BI67" s="117">
        <v>14448033</v>
      </c>
      <c r="BJ67" s="26" t="s">
        <v>46</v>
      </c>
      <c r="BK67" s="120"/>
      <c r="BL67" s="120"/>
      <c r="BM67" s="117">
        <v>14881474</v>
      </c>
      <c r="BN67" s="26" t="s">
        <v>46</v>
      </c>
      <c r="BO67" s="120"/>
      <c r="BP67" s="120"/>
      <c r="BQ67" s="117">
        <v>15327918</v>
      </c>
      <c r="BR67" s="26" t="s">
        <v>46</v>
      </c>
      <c r="BS67" s="120"/>
      <c r="BT67" s="120"/>
      <c r="BU67" s="117">
        <v>15787756</v>
      </c>
      <c r="BV67" s="26" t="s">
        <v>46</v>
      </c>
      <c r="BW67" s="78"/>
      <c r="BX67" s="78"/>
    </row>
    <row r="68" spans="1:76" s="11" customFormat="1" ht="123.75" customHeight="1" x14ac:dyDescent="0.45">
      <c r="A68" s="164"/>
      <c r="B68" s="35" t="s">
        <v>353</v>
      </c>
      <c r="C68" s="35"/>
      <c r="D68" s="35" t="s">
        <v>223</v>
      </c>
      <c r="E68" s="45" t="s">
        <v>342</v>
      </c>
      <c r="F68" s="45" t="s">
        <v>343</v>
      </c>
      <c r="G68" s="45" t="s">
        <v>344</v>
      </c>
      <c r="H68" s="40" t="s">
        <v>51</v>
      </c>
      <c r="I68" s="41" t="s">
        <v>42</v>
      </c>
      <c r="J68" s="35" t="s">
        <v>354</v>
      </c>
      <c r="K68" s="35" t="s">
        <v>355</v>
      </c>
      <c r="L68" s="45" t="s">
        <v>54</v>
      </c>
      <c r="M68" s="45"/>
      <c r="N68" s="45"/>
      <c r="O68" s="45">
        <v>1</v>
      </c>
      <c r="P68" s="45">
        <v>1</v>
      </c>
      <c r="Q68" s="45">
        <v>1</v>
      </c>
      <c r="R68" s="45">
        <v>1</v>
      </c>
      <c r="S68" s="45">
        <v>1</v>
      </c>
      <c r="T68" s="45">
        <v>1</v>
      </c>
      <c r="U68" s="45">
        <v>1</v>
      </c>
      <c r="V68" s="45">
        <v>1</v>
      </c>
      <c r="W68" s="45">
        <v>1</v>
      </c>
      <c r="X68" s="45">
        <v>10</v>
      </c>
      <c r="Y68" s="45">
        <f>X68</f>
        <v>10</v>
      </c>
      <c r="Z68" s="121">
        <v>3520000</v>
      </c>
      <c r="AA68" s="117">
        <v>3625600</v>
      </c>
      <c r="AB68" s="117">
        <v>3734368</v>
      </c>
      <c r="AC68" s="117">
        <v>3846399</v>
      </c>
      <c r="AD68" s="117">
        <v>3961791</v>
      </c>
      <c r="AE68" s="117">
        <v>4080645</v>
      </c>
      <c r="AF68" s="117">
        <v>4203064</v>
      </c>
      <c r="AG68" s="117">
        <v>4329156</v>
      </c>
      <c r="AH68" s="117">
        <v>4459031</v>
      </c>
      <c r="AI68" s="117">
        <v>4592802</v>
      </c>
      <c r="AJ68" s="122">
        <f t="shared" si="89"/>
        <v>40352856</v>
      </c>
      <c r="AK68" s="121">
        <v>3520000</v>
      </c>
      <c r="AL68" s="26" t="s">
        <v>46</v>
      </c>
      <c r="AM68" s="120"/>
      <c r="AN68" s="120"/>
      <c r="AO68" s="117">
        <v>3625600</v>
      </c>
      <c r="AP68" s="26" t="s">
        <v>46</v>
      </c>
      <c r="AQ68" s="120"/>
      <c r="AR68" s="120"/>
      <c r="AS68" s="117">
        <v>3734368</v>
      </c>
      <c r="AT68" s="26" t="s">
        <v>46</v>
      </c>
      <c r="AU68" s="120"/>
      <c r="AV68" s="120"/>
      <c r="AW68" s="117">
        <v>3846399</v>
      </c>
      <c r="AX68" s="26" t="s">
        <v>46</v>
      </c>
      <c r="AY68" s="120"/>
      <c r="AZ68" s="120"/>
      <c r="BA68" s="117">
        <v>3961791</v>
      </c>
      <c r="BB68" s="26" t="s">
        <v>46</v>
      </c>
      <c r="BC68" s="120"/>
      <c r="BD68" s="120"/>
      <c r="BE68" s="117">
        <v>4080645</v>
      </c>
      <c r="BF68" s="26" t="s">
        <v>46</v>
      </c>
      <c r="BG68" s="120"/>
      <c r="BH68" s="120"/>
      <c r="BI68" s="117">
        <v>4203064</v>
      </c>
      <c r="BJ68" s="26" t="s">
        <v>46</v>
      </c>
      <c r="BK68" s="120"/>
      <c r="BL68" s="120"/>
      <c r="BM68" s="117">
        <v>4329156</v>
      </c>
      <c r="BN68" s="26" t="s">
        <v>46</v>
      </c>
      <c r="BO68" s="120"/>
      <c r="BP68" s="120"/>
      <c r="BQ68" s="117">
        <v>4459031</v>
      </c>
      <c r="BR68" s="26" t="s">
        <v>46</v>
      </c>
      <c r="BS68" s="120"/>
      <c r="BT68" s="120"/>
      <c r="BU68" s="117">
        <v>4592802</v>
      </c>
      <c r="BV68" s="26" t="s">
        <v>46</v>
      </c>
      <c r="BW68" s="78"/>
      <c r="BX68" s="78"/>
    </row>
    <row r="69" spans="1:76" s="11" customFormat="1" ht="123.75" customHeight="1" x14ac:dyDescent="0.45">
      <c r="A69" s="164"/>
      <c r="B69" s="35" t="s">
        <v>356</v>
      </c>
      <c r="C69" s="35"/>
      <c r="D69" s="35" t="s">
        <v>223</v>
      </c>
      <c r="E69" s="45" t="s">
        <v>342</v>
      </c>
      <c r="F69" s="45" t="s">
        <v>343</v>
      </c>
      <c r="G69" s="45" t="s">
        <v>344</v>
      </c>
      <c r="H69" s="40" t="s">
        <v>51</v>
      </c>
      <c r="I69" s="41" t="s">
        <v>42</v>
      </c>
      <c r="J69" s="35" t="s">
        <v>357</v>
      </c>
      <c r="K69" s="35" t="s">
        <v>358</v>
      </c>
      <c r="L69" s="45" t="s">
        <v>54</v>
      </c>
      <c r="M69" s="45"/>
      <c r="N69" s="45"/>
      <c r="O69" s="45">
        <v>1</v>
      </c>
      <c r="P69" s="45">
        <v>1</v>
      </c>
      <c r="Q69" s="45">
        <v>1</v>
      </c>
      <c r="R69" s="45">
        <v>1</v>
      </c>
      <c r="S69" s="45">
        <v>1</v>
      </c>
      <c r="T69" s="45">
        <v>1</v>
      </c>
      <c r="U69" s="45">
        <v>1</v>
      </c>
      <c r="V69" s="45">
        <v>1</v>
      </c>
      <c r="W69" s="45">
        <v>1</v>
      </c>
      <c r="X69" s="45">
        <v>10</v>
      </c>
      <c r="Y69" s="45">
        <f>X69</f>
        <v>10</v>
      </c>
      <c r="Z69" s="117">
        <v>5300000</v>
      </c>
      <c r="AA69" s="117">
        <v>5459000</v>
      </c>
      <c r="AB69" s="117">
        <v>5622770</v>
      </c>
      <c r="AC69" s="117">
        <v>5791453</v>
      </c>
      <c r="AD69" s="117">
        <v>5965197</v>
      </c>
      <c r="AE69" s="117">
        <v>6144153</v>
      </c>
      <c r="AF69" s="117">
        <v>6328477</v>
      </c>
      <c r="AG69" s="117">
        <v>6518331</v>
      </c>
      <c r="AH69" s="117">
        <v>6713881</v>
      </c>
      <c r="AI69" s="117">
        <v>6915298</v>
      </c>
      <c r="AJ69" s="123">
        <f t="shared" si="89"/>
        <v>60758560</v>
      </c>
      <c r="AK69" s="117">
        <v>5300000</v>
      </c>
      <c r="AL69" s="26" t="s">
        <v>46</v>
      </c>
      <c r="AM69" s="120"/>
      <c r="AN69" s="120"/>
      <c r="AO69" s="117">
        <v>5459000</v>
      </c>
      <c r="AP69" s="26" t="s">
        <v>46</v>
      </c>
      <c r="AQ69" s="120"/>
      <c r="AR69" s="120"/>
      <c r="AS69" s="117">
        <v>5622770</v>
      </c>
      <c r="AT69" s="26" t="s">
        <v>46</v>
      </c>
      <c r="AU69" s="120"/>
      <c r="AV69" s="120"/>
      <c r="AW69" s="117">
        <v>5791453</v>
      </c>
      <c r="AX69" s="26" t="s">
        <v>46</v>
      </c>
      <c r="AY69" s="120"/>
      <c r="AZ69" s="120"/>
      <c r="BA69" s="117">
        <v>5965197</v>
      </c>
      <c r="BB69" s="26" t="s">
        <v>46</v>
      </c>
      <c r="BC69" s="120"/>
      <c r="BD69" s="120"/>
      <c r="BE69" s="117">
        <v>6144153</v>
      </c>
      <c r="BF69" s="26" t="s">
        <v>46</v>
      </c>
      <c r="BG69" s="120"/>
      <c r="BH69" s="120"/>
      <c r="BI69" s="117">
        <v>6328477</v>
      </c>
      <c r="BJ69" s="26" t="s">
        <v>46</v>
      </c>
      <c r="BK69" s="120"/>
      <c r="BL69" s="120"/>
      <c r="BM69" s="117">
        <v>6518331</v>
      </c>
      <c r="BN69" s="26" t="s">
        <v>46</v>
      </c>
      <c r="BO69" s="120"/>
      <c r="BP69" s="120"/>
      <c r="BQ69" s="117">
        <v>6713881</v>
      </c>
      <c r="BR69" s="26" t="s">
        <v>46</v>
      </c>
      <c r="BS69" s="120"/>
      <c r="BT69" s="120"/>
      <c r="BU69" s="117">
        <v>6915298</v>
      </c>
      <c r="BV69" s="26" t="s">
        <v>46</v>
      </c>
      <c r="BW69" s="78"/>
      <c r="BX69" s="78"/>
    </row>
    <row r="70" spans="1:76" s="11" customFormat="1" ht="123.75" customHeight="1" x14ac:dyDescent="0.45">
      <c r="A70" s="164"/>
      <c r="B70" s="35" t="s">
        <v>359</v>
      </c>
      <c r="C70" s="35"/>
      <c r="D70" s="35" t="s">
        <v>223</v>
      </c>
      <c r="E70" s="45" t="s">
        <v>342</v>
      </c>
      <c r="F70" s="45" t="s">
        <v>343</v>
      </c>
      <c r="G70" s="45" t="s">
        <v>344</v>
      </c>
      <c r="H70" s="40" t="s">
        <v>41</v>
      </c>
      <c r="I70" s="41" t="s">
        <v>42</v>
      </c>
      <c r="J70" s="35" t="s">
        <v>360</v>
      </c>
      <c r="K70" s="35" t="s">
        <v>361</v>
      </c>
      <c r="L70" s="45" t="s">
        <v>54</v>
      </c>
      <c r="M70" s="45"/>
      <c r="N70" s="45"/>
      <c r="O70" s="45">
        <v>1</v>
      </c>
      <c r="P70" s="45">
        <v>1</v>
      </c>
      <c r="Q70" s="45">
        <v>1</v>
      </c>
      <c r="R70" s="45">
        <v>1</v>
      </c>
      <c r="S70" s="45">
        <v>1</v>
      </c>
      <c r="T70" s="45">
        <v>1</v>
      </c>
      <c r="U70" s="45">
        <v>1</v>
      </c>
      <c r="V70" s="45">
        <v>1</v>
      </c>
      <c r="W70" s="45">
        <v>1</v>
      </c>
      <c r="X70" s="45">
        <v>1</v>
      </c>
      <c r="Y70" s="45">
        <v>10</v>
      </c>
      <c r="Z70" s="124"/>
      <c r="AA70" s="125">
        <v>7725000</v>
      </c>
      <c r="AB70" s="125">
        <v>7956750</v>
      </c>
      <c r="AC70" s="125">
        <v>8195453</v>
      </c>
      <c r="AD70" s="125">
        <v>8441316</v>
      </c>
      <c r="AE70" s="125">
        <v>8694556</v>
      </c>
      <c r="AF70" s="125">
        <v>8955392</v>
      </c>
      <c r="AG70" s="125">
        <v>9224054</v>
      </c>
      <c r="AH70" s="125">
        <v>9500776</v>
      </c>
      <c r="AI70" s="123">
        <v>9785799</v>
      </c>
      <c r="AJ70" s="75">
        <f>SUM(AA70:AI70)</f>
        <v>78479096</v>
      </c>
      <c r="AL70" s="120"/>
      <c r="AM70" s="120"/>
      <c r="AN70" s="120"/>
      <c r="AO70" s="125">
        <v>7725000</v>
      </c>
      <c r="AP70" s="26" t="s">
        <v>46</v>
      </c>
      <c r="AQ70" s="120"/>
      <c r="AR70" s="120"/>
      <c r="AS70" s="125">
        <v>7956750</v>
      </c>
      <c r="AT70" s="26" t="s">
        <v>46</v>
      </c>
      <c r="AU70" s="120"/>
      <c r="AV70" s="120"/>
      <c r="AW70" s="125">
        <v>8195453</v>
      </c>
      <c r="AX70" s="26" t="s">
        <v>46</v>
      </c>
      <c r="AY70" s="120"/>
      <c r="AZ70" s="120"/>
      <c r="BA70" s="125">
        <v>8441316</v>
      </c>
      <c r="BB70" s="26" t="s">
        <v>46</v>
      </c>
      <c r="BC70" s="120"/>
      <c r="BD70" s="120"/>
      <c r="BE70" s="125">
        <v>8694556</v>
      </c>
      <c r="BF70" s="26" t="s">
        <v>46</v>
      </c>
      <c r="BG70" s="120"/>
      <c r="BH70" s="120"/>
      <c r="BI70" s="125">
        <v>8955392</v>
      </c>
      <c r="BJ70" s="26" t="s">
        <v>46</v>
      </c>
      <c r="BK70" s="120"/>
      <c r="BL70" s="120"/>
      <c r="BM70" s="125">
        <v>9224054</v>
      </c>
      <c r="BN70" s="26" t="s">
        <v>46</v>
      </c>
      <c r="BO70" s="120"/>
      <c r="BP70" s="120"/>
      <c r="BQ70" s="125">
        <v>9500776</v>
      </c>
      <c r="BR70" s="26" t="s">
        <v>46</v>
      </c>
      <c r="BS70" s="120"/>
      <c r="BT70" s="120"/>
      <c r="BU70" s="125">
        <v>9785799</v>
      </c>
      <c r="BV70" s="26" t="s">
        <v>46</v>
      </c>
      <c r="BW70" s="78"/>
      <c r="BX70" s="78"/>
    </row>
    <row r="71" spans="1:76" s="11" customFormat="1" ht="123.75" customHeight="1" x14ac:dyDescent="0.45">
      <c r="A71" s="164"/>
      <c r="B71" s="35" t="s">
        <v>362</v>
      </c>
      <c r="C71" s="35"/>
      <c r="D71" s="35" t="s">
        <v>223</v>
      </c>
      <c r="E71" s="45" t="s">
        <v>342</v>
      </c>
      <c r="F71" s="45" t="s">
        <v>343</v>
      </c>
      <c r="G71" s="45" t="s">
        <v>344</v>
      </c>
      <c r="H71" s="40" t="s">
        <v>51</v>
      </c>
      <c r="I71" s="41" t="s">
        <v>42</v>
      </c>
      <c r="J71" s="35" t="s">
        <v>363</v>
      </c>
      <c r="K71" s="35" t="s">
        <v>364</v>
      </c>
      <c r="L71" s="45" t="s">
        <v>54</v>
      </c>
      <c r="M71" s="45"/>
      <c r="N71" s="45"/>
      <c r="O71" s="45">
        <v>1</v>
      </c>
      <c r="P71" s="45">
        <v>1</v>
      </c>
      <c r="Q71" s="45">
        <v>1</v>
      </c>
      <c r="R71" s="45">
        <v>1</v>
      </c>
      <c r="S71" s="45">
        <v>1</v>
      </c>
      <c r="T71" s="45">
        <v>1</v>
      </c>
      <c r="U71" s="45">
        <v>1</v>
      </c>
      <c r="V71" s="45">
        <v>1</v>
      </c>
      <c r="W71" s="45">
        <v>1</v>
      </c>
      <c r="X71" s="45">
        <v>1</v>
      </c>
      <c r="Y71" s="45">
        <v>10</v>
      </c>
      <c r="Z71" s="121">
        <v>3520000</v>
      </c>
      <c r="AA71" s="117">
        <v>3625600</v>
      </c>
      <c r="AB71" s="117">
        <v>3734368</v>
      </c>
      <c r="AC71" s="117">
        <v>3846399</v>
      </c>
      <c r="AD71" s="117">
        <v>3961791</v>
      </c>
      <c r="AE71" s="117">
        <v>4080645</v>
      </c>
      <c r="AF71" s="117">
        <v>4203064</v>
      </c>
      <c r="AG71" s="117">
        <v>4329156</v>
      </c>
      <c r="AH71" s="117">
        <v>4459031</v>
      </c>
      <c r="AI71" s="117">
        <v>4592802</v>
      </c>
      <c r="AJ71" s="126">
        <f>SUM(Z71:AI71)</f>
        <v>40352856</v>
      </c>
      <c r="AK71" s="121">
        <v>3520000</v>
      </c>
      <c r="AL71" s="26" t="s">
        <v>46</v>
      </c>
      <c r="AM71" s="120"/>
      <c r="AN71" s="120"/>
      <c r="AO71" s="117">
        <v>3625600</v>
      </c>
      <c r="AP71" s="26" t="s">
        <v>46</v>
      </c>
      <c r="AQ71" s="120"/>
      <c r="AR71" s="120"/>
      <c r="AS71" s="117">
        <v>3734368</v>
      </c>
      <c r="AT71" s="26" t="s">
        <v>46</v>
      </c>
      <c r="AU71" s="120"/>
      <c r="AV71" s="120"/>
      <c r="AW71" s="117">
        <v>3846399</v>
      </c>
      <c r="AX71" s="26" t="s">
        <v>46</v>
      </c>
      <c r="AY71" s="120"/>
      <c r="AZ71" s="120"/>
      <c r="BA71" s="117">
        <v>3961791</v>
      </c>
      <c r="BB71" s="26" t="s">
        <v>46</v>
      </c>
      <c r="BC71" s="120"/>
      <c r="BD71" s="120"/>
      <c r="BE71" s="117">
        <v>4080645</v>
      </c>
      <c r="BF71" s="26" t="s">
        <v>46</v>
      </c>
      <c r="BG71" s="120"/>
      <c r="BH71" s="120"/>
      <c r="BI71" s="117">
        <v>4203064</v>
      </c>
      <c r="BJ71" s="26" t="s">
        <v>46</v>
      </c>
      <c r="BK71" s="120"/>
      <c r="BL71" s="120"/>
      <c r="BM71" s="117">
        <v>4329156</v>
      </c>
      <c r="BN71" s="26" t="s">
        <v>46</v>
      </c>
      <c r="BO71" s="120"/>
      <c r="BP71" s="120"/>
      <c r="BQ71" s="117">
        <v>4459031</v>
      </c>
      <c r="BR71" s="26" t="s">
        <v>46</v>
      </c>
      <c r="BS71" s="120"/>
      <c r="BT71" s="120"/>
      <c r="BU71" s="117">
        <v>4592802</v>
      </c>
      <c r="BV71" s="26" t="s">
        <v>46</v>
      </c>
      <c r="BW71" s="78"/>
      <c r="BX71" s="78"/>
    </row>
    <row r="72" spans="1:76" s="11" customFormat="1" ht="123.75" customHeight="1" x14ac:dyDescent="0.45">
      <c r="A72" s="164"/>
      <c r="B72" s="35" t="s">
        <v>365</v>
      </c>
      <c r="C72" s="35"/>
      <c r="D72" s="35" t="s">
        <v>223</v>
      </c>
      <c r="E72" s="35" t="s">
        <v>366</v>
      </c>
      <c r="F72" s="127" t="s">
        <v>367</v>
      </c>
      <c r="G72" s="127" t="s">
        <v>368</v>
      </c>
      <c r="H72" s="40" t="s">
        <v>51</v>
      </c>
      <c r="I72" s="41" t="s">
        <v>42</v>
      </c>
      <c r="J72" s="35" t="s">
        <v>369</v>
      </c>
      <c r="K72" s="35" t="s">
        <v>370</v>
      </c>
      <c r="L72" s="45" t="s">
        <v>54</v>
      </c>
      <c r="M72" s="45"/>
      <c r="N72" s="45"/>
      <c r="O72" s="45">
        <v>1</v>
      </c>
      <c r="P72" s="45">
        <v>1</v>
      </c>
      <c r="Q72" s="45">
        <v>1</v>
      </c>
      <c r="R72" s="45">
        <v>1</v>
      </c>
      <c r="S72" s="45">
        <v>1</v>
      </c>
      <c r="T72" s="45">
        <v>1</v>
      </c>
      <c r="U72" s="45">
        <v>1</v>
      </c>
      <c r="V72" s="45">
        <v>1</v>
      </c>
      <c r="W72" s="45">
        <v>1</v>
      </c>
      <c r="X72" s="45">
        <v>1</v>
      </c>
      <c r="Y72" s="45">
        <v>10</v>
      </c>
      <c r="Z72" s="117">
        <v>5300000</v>
      </c>
      <c r="AA72" s="117">
        <v>5459000</v>
      </c>
      <c r="AB72" s="117">
        <v>5622770</v>
      </c>
      <c r="AC72" s="117">
        <v>5791453</v>
      </c>
      <c r="AD72" s="117">
        <v>5965197</v>
      </c>
      <c r="AE72" s="117">
        <v>6144153</v>
      </c>
      <c r="AF72" s="117">
        <v>6328477</v>
      </c>
      <c r="AG72" s="117">
        <v>6518331</v>
      </c>
      <c r="AH72" s="117">
        <v>6713881</v>
      </c>
      <c r="AI72" s="117">
        <v>6915298</v>
      </c>
      <c r="AJ72" s="119">
        <f>SUM(Z72:AI72)</f>
        <v>60758560</v>
      </c>
      <c r="AK72" s="117">
        <v>5300000</v>
      </c>
      <c r="AL72" s="26" t="s">
        <v>46</v>
      </c>
      <c r="AM72" s="120"/>
      <c r="AN72" s="120"/>
      <c r="AO72" s="117">
        <v>5459000</v>
      </c>
      <c r="AP72" s="26" t="s">
        <v>46</v>
      </c>
      <c r="AQ72" s="120"/>
      <c r="AR72" s="120"/>
      <c r="AS72" s="117">
        <v>5622770</v>
      </c>
      <c r="AT72" s="26" t="s">
        <v>46</v>
      </c>
      <c r="AU72" s="120"/>
      <c r="AV72" s="120"/>
      <c r="AW72" s="117">
        <v>5791453</v>
      </c>
      <c r="AX72" s="26" t="s">
        <v>46</v>
      </c>
      <c r="AY72" s="120"/>
      <c r="AZ72" s="120"/>
      <c r="BA72" s="117">
        <v>5965197</v>
      </c>
      <c r="BB72" s="26" t="s">
        <v>46</v>
      </c>
      <c r="BC72" s="120"/>
      <c r="BD72" s="120"/>
      <c r="BE72" s="117">
        <v>6144153</v>
      </c>
      <c r="BF72" s="26" t="s">
        <v>46</v>
      </c>
      <c r="BG72" s="120"/>
      <c r="BH72" s="120"/>
      <c r="BI72" s="117">
        <v>6328477</v>
      </c>
      <c r="BJ72" s="26" t="s">
        <v>46</v>
      </c>
      <c r="BK72" s="120"/>
      <c r="BL72" s="120"/>
      <c r="BM72" s="117">
        <v>6518331</v>
      </c>
      <c r="BN72" s="26" t="s">
        <v>46</v>
      </c>
      <c r="BO72" s="120"/>
      <c r="BP72" s="120"/>
      <c r="BQ72" s="117">
        <v>6713881</v>
      </c>
      <c r="BR72" s="26" t="s">
        <v>46</v>
      </c>
      <c r="BS72" s="120"/>
      <c r="BT72" s="120"/>
      <c r="BU72" s="117">
        <v>6915298</v>
      </c>
      <c r="BV72" s="26" t="s">
        <v>46</v>
      </c>
      <c r="BW72" s="78"/>
      <c r="BX72" s="78"/>
    </row>
    <row r="73" spans="1:76" s="11" customFormat="1" ht="123.75" customHeight="1" x14ac:dyDescent="0.45">
      <c r="A73" s="164"/>
      <c r="B73" s="35" t="s">
        <v>371</v>
      </c>
      <c r="C73" s="35"/>
      <c r="D73" s="35" t="s">
        <v>223</v>
      </c>
      <c r="E73" s="35" t="s">
        <v>342</v>
      </c>
      <c r="F73" s="45" t="s">
        <v>343</v>
      </c>
      <c r="G73" s="45" t="s">
        <v>344</v>
      </c>
      <c r="H73" s="40" t="s">
        <v>51</v>
      </c>
      <c r="I73" s="41" t="s">
        <v>314</v>
      </c>
      <c r="J73" s="35" t="s">
        <v>372</v>
      </c>
      <c r="K73" s="35" t="s">
        <v>373</v>
      </c>
      <c r="L73" s="45" t="s">
        <v>54</v>
      </c>
      <c r="M73" s="45"/>
      <c r="N73" s="45"/>
      <c r="O73" s="46">
        <v>0.5</v>
      </c>
      <c r="P73" s="46">
        <v>0.5</v>
      </c>
      <c r="Q73" s="46">
        <v>0.5</v>
      </c>
      <c r="R73" s="46">
        <v>0.5</v>
      </c>
      <c r="S73" s="45"/>
      <c r="T73" s="45"/>
      <c r="U73" s="45"/>
      <c r="V73" s="45"/>
      <c r="W73" s="45"/>
      <c r="X73" s="45"/>
      <c r="Y73" s="46">
        <v>0.5</v>
      </c>
      <c r="Z73" s="128">
        <v>42485000</v>
      </c>
      <c r="AA73" s="128">
        <v>114443703</v>
      </c>
      <c r="AB73" s="128">
        <v>60186844</v>
      </c>
      <c r="AC73" s="128">
        <v>63106891</v>
      </c>
      <c r="AD73" s="120">
        <v>0</v>
      </c>
      <c r="AE73" s="120">
        <v>0</v>
      </c>
      <c r="AF73" s="120">
        <v>0</v>
      </c>
      <c r="AG73" s="120">
        <v>0</v>
      </c>
      <c r="AH73" s="120">
        <v>0</v>
      </c>
      <c r="AI73" s="120">
        <v>0</v>
      </c>
      <c r="AJ73" s="128">
        <f>SUM(Z73:AI73)</f>
        <v>280222438</v>
      </c>
      <c r="AK73" s="128">
        <v>42485000</v>
      </c>
      <c r="AL73" s="26" t="s">
        <v>46</v>
      </c>
      <c r="AM73" s="120"/>
      <c r="AN73" s="120"/>
      <c r="AO73" s="128">
        <v>114443703</v>
      </c>
      <c r="AP73" s="26" t="s">
        <v>46</v>
      </c>
      <c r="AQ73" s="120"/>
      <c r="AR73" s="120"/>
      <c r="AS73" s="128">
        <v>60186844</v>
      </c>
      <c r="AT73" s="26" t="s">
        <v>46</v>
      </c>
      <c r="AU73" s="120"/>
      <c r="AV73" s="120"/>
      <c r="AW73" s="128">
        <v>63106891</v>
      </c>
      <c r="AX73" s="26" t="s">
        <v>46</v>
      </c>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row>
    <row r="74" spans="1:76" s="11" customFormat="1" ht="123.75" customHeight="1" x14ac:dyDescent="0.45">
      <c r="A74" s="164"/>
      <c r="B74" s="35" t="s">
        <v>374</v>
      </c>
      <c r="C74" s="35"/>
      <c r="D74" s="35" t="s">
        <v>223</v>
      </c>
      <c r="E74" s="35" t="s">
        <v>342</v>
      </c>
      <c r="F74" s="45" t="s">
        <v>343</v>
      </c>
      <c r="G74" s="45" t="s">
        <v>344</v>
      </c>
      <c r="H74" s="40" t="s">
        <v>51</v>
      </c>
      <c r="I74" s="41" t="s">
        <v>42</v>
      </c>
      <c r="J74" s="35" t="s">
        <v>375</v>
      </c>
      <c r="K74" s="35" t="s">
        <v>376</v>
      </c>
      <c r="L74" s="45" t="s">
        <v>45</v>
      </c>
      <c r="M74" s="45"/>
      <c r="N74" s="45"/>
      <c r="O74" s="45">
        <v>1</v>
      </c>
      <c r="P74" s="45">
        <v>2</v>
      </c>
      <c r="Q74" s="45">
        <v>3</v>
      </c>
      <c r="R74" s="45">
        <v>4</v>
      </c>
      <c r="S74" s="45">
        <v>5</v>
      </c>
      <c r="T74" s="45">
        <v>6</v>
      </c>
      <c r="U74" s="45">
        <v>7</v>
      </c>
      <c r="V74" s="45">
        <v>8</v>
      </c>
      <c r="W74" s="45">
        <v>9</v>
      </c>
      <c r="X74" s="45">
        <v>10</v>
      </c>
      <c r="Y74" s="45">
        <v>10</v>
      </c>
      <c r="Z74" s="128">
        <v>100000</v>
      </c>
      <c r="AA74" s="128">
        <f>+Z74*1.03</f>
        <v>103000</v>
      </c>
      <c r="AB74" s="128">
        <f>+AA74*1.03</f>
        <v>106090</v>
      </c>
      <c r="AC74" s="128">
        <f t="shared" ref="AC74:AI74" si="90">+AB74*1.03</f>
        <v>109272.7</v>
      </c>
      <c r="AD74" s="128">
        <f t="shared" si="90"/>
        <v>112550.88099999999</v>
      </c>
      <c r="AE74" s="128">
        <f t="shared" si="90"/>
        <v>115927.40742999999</v>
      </c>
      <c r="AF74" s="128">
        <f t="shared" si="90"/>
        <v>119405.2296529</v>
      </c>
      <c r="AG74" s="128">
        <f t="shared" si="90"/>
        <v>122987.386542487</v>
      </c>
      <c r="AH74" s="128">
        <f t="shared" si="90"/>
        <v>126677.00813876161</v>
      </c>
      <c r="AI74" s="128">
        <f t="shared" si="90"/>
        <v>130477.31838292447</v>
      </c>
      <c r="AJ74" s="128">
        <f>SUM(Z74:AI74)</f>
        <v>1146387.9311470732</v>
      </c>
      <c r="AK74" s="128">
        <f>+Z74</f>
        <v>100000</v>
      </c>
      <c r="AL74" s="26" t="s">
        <v>46</v>
      </c>
      <c r="AM74" s="120"/>
      <c r="AN74" s="120"/>
      <c r="AO74" s="128">
        <f>+AA74</f>
        <v>103000</v>
      </c>
      <c r="AP74" s="26" t="s">
        <v>46</v>
      </c>
      <c r="AQ74" s="120"/>
      <c r="AR74" s="120"/>
      <c r="AS74" s="128">
        <f>+AB74</f>
        <v>106090</v>
      </c>
      <c r="AT74" s="26" t="s">
        <v>46</v>
      </c>
      <c r="AU74" s="120"/>
      <c r="AV74" s="120"/>
      <c r="AW74" s="128">
        <f>+AC74</f>
        <v>109272.7</v>
      </c>
      <c r="AX74" s="26" t="s">
        <v>46</v>
      </c>
      <c r="AY74" s="120"/>
      <c r="AZ74" s="120"/>
      <c r="BA74" s="128">
        <f>+AD74</f>
        <v>112550.88099999999</v>
      </c>
      <c r="BB74" s="26" t="s">
        <v>46</v>
      </c>
      <c r="BC74" s="120"/>
      <c r="BD74" s="120"/>
      <c r="BE74" s="128">
        <f>+AE74</f>
        <v>115927.40742999999</v>
      </c>
      <c r="BF74" s="26" t="s">
        <v>46</v>
      </c>
      <c r="BG74" s="120"/>
      <c r="BH74" s="120"/>
      <c r="BI74" s="128">
        <f>+AF74</f>
        <v>119405.2296529</v>
      </c>
      <c r="BJ74" s="26" t="s">
        <v>46</v>
      </c>
      <c r="BK74" s="120"/>
      <c r="BL74" s="120"/>
      <c r="BM74" s="128">
        <f>+AG74</f>
        <v>122987.386542487</v>
      </c>
      <c r="BN74" s="26" t="s">
        <v>46</v>
      </c>
      <c r="BO74" s="120"/>
      <c r="BP74" s="120"/>
      <c r="BQ74" s="128">
        <f>+AH74</f>
        <v>126677.00813876161</v>
      </c>
      <c r="BR74" s="26" t="s">
        <v>46</v>
      </c>
      <c r="BS74" s="120"/>
      <c r="BT74" s="120"/>
      <c r="BU74" s="128">
        <f>+AI74</f>
        <v>130477.31838292447</v>
      </c>
      <c r="BV74" s="26" t="s">
        <v>46</v>
      </c>
      <c r="BW74" s="120"/>
      <c r="BX74" s="120"/>
    </row>
    <row r="75" spans="1:76" s="11" customFormat="1" ht="167.25" customHeight="1" x14ac:dyDescent="0.45">
      <c r="A75" s="164"/>
      <c r="B75" s="35" t="s">
        <v>377</v>
      </c>
      <c r="C75" s="35"/>
      <c r="D75" s="35" t="s">
        <v>190</v>
      </c>
      <c r="E75" s="35" t="s">
        <v>279</v>
      </c>
      <c r="F75" s="35" t="s">
        <v>280</v>
      </c>
      <c r="G75" s="39" t="s">
        <v>281</v>
      </c>
      <c r="H75" s="40" t="s">
        <v>41</v>
      </c>
      <c r="I75" s="41" t="s">
        <v>42</v>
      </c>
      <c r="J75" s="35" t="s">
        <v>378</v>
      </c>
      <c r="K75" s="35" t="s">
        <v>379</v>
      </c>
      <c r="L75" s="45" t="s">
        <v>141</v>
      </c>
      <c r="M75" s="45"/>
      <c r="N75" s="45"/>
      <c r="O75" s="45"/>
      <c r="P75" s="46">
        <v>0.2</v>
      </c>
      <c r="Q75" s="46">
        <f>P75+0.1</f>
        <v>0.30000000000000004</v>
      </c>
      <c r="R75" s="46">
        <f t="shared" ref="R75:X75" si="91">Q75+0.1</f>
        <v>0.4</v>
      </c>
      <c r="S75" s="46">
        <f t="shared" si="91"/>
        <v>0.5</v>
      </c>
      <c r="T75" s="46">
        <f t="shared" si="91"/>
        <v>0.6</v>
      </c>
      <c r="U75" s="46">
        <f t="shared" si="91"/>
        <v>0.7</v>
      </c>
      <c r="V75" s="46">
        <f t="shared" si="91"/>
        <v>0.79999999999999993</v>
      </c>
      <c r="W75" s="46">
        <f t="shared" si="91"/>
        <v>0.89999999999999991</v>
      </c>
      <c r="X75" s="46">
        <f t="shared" si="91"/>
        <v>0.99999999999999989</v>
      </c>
      <c r="Y75" s="46">
        <f>X75</f>
        <v>0.99999999999999989</v>
      </c>
      <c r="Z75" s="45"/>
      <c r="AA75" s="56">
        <v>11400000</v>
      </c>
      <c r="AB75" s="56">
        <v>11400000</v>
      </c>
      <c r="AC75" s="56">
        <v>11400000</v>
      </c>
      <c r="AD75" s="56">
        <v>11400000</v>
      </c>
      <c r="AE75" s="56">
        <v>11400000</v>
      </c>
      <c r="AF75" s="56">
        <v>11400000</v>
      </c>
      <c r="AG75" s="56">
        <v>11400000</v>
      </c>
      <c r="AH75" s="56">
        <v>11400000</v>
      </c>
      <c r="AI75" s="56">
        <v>11400000</v>
      </c>
      <c r="AJ75" s="72">
        <f>SUM(AA75:AI75)</f>
        <v>102600000</v>
      </c>
      <c r="AK75" s="45"/>
      <c r="AL75" s="45"/>
      <c r="AM75" s="45"/>
      <c r="AN75" s="45"/>
      <c r="AO75" s="75">
        <f>+AA75</f>
        <v>11400000</v>
      </c>
      <c r="AP75" s="105" t="s">
        <v>198</v>
      </c>
      <c r="AQ75" s="45"/>
      <c r="AR75" s="45"/>
      <c r="AS75" s="76">
        <f>+AB75</f>
        <v>11400000</v>
      </c>
      <c r="AT75" s="105" t="s">
        <v>198</v>
      </c>
      <c r="AU75" s="45"/>
      <c r="AV75" s="45"/>
      <c r="AW75" s="75">
        <f>+AI75</f>
        <v>11400000</v>
      </c>
      <c r="AX75" s="105" t="s">
        <v>198</v>
      </c>
      <c r="AY75" s="45"/>
      <c r="AZ75" s="45"/>
      <c r="BA75" s="75">
        <v>11400000</v>
      </c>
      <c r="BB75" s="105" t="s">
        <v>198</v>
      </c>
      <c r="BC75" s="45"/>
      <c r="BD75" s="45"/>
      <c r="BE75" s="75">
        <v>11400000</v>
      </c>
      <c r="BF75" s="105" t="s">
        <v>198</v>
      </c>
      <c r="BG75" s="45"/>
      <c r="BH75" s="45"/>
      <c r="BI75" s="75">
        <v>11400000</v>
      </c>
      <c r="BJ75" s="105" t="s">
        <v>198</v>
      </c>
      <c r="BK75" s="45"/>
      <c r="BL75" s="45"/>
      <c r="BM75" s="75">
        <v>11400000</v>
      </c>
      <c r="BN75" s="105" t="s">
        <v>198</v>
      </c>
      <c r="BO75" s="45"/>
      <c r="BP75" s="45"/>
      <c r="BQ75" s="75">
        <v>11400000</v>
      </c>
      <c r="BR75" s="105" t="s">
        <v>198</v>
      </c>
      <c r="BS75" s="45"/>
      <c r="BT75" s="45"/>
      <c r="BU75" s="75">
        <v>11400000</v>
      </c>
      <c r="BV75" s="105" t="s">
        <v>198</v>
      </c>
      <c r="BW75" s="45"/>
      <c r="BX75" s="45"/>
    </row>
    <row r="76" spans="1:76" s="11" customFormat="1" ht="172.9" customHeight="1" x14ac:dyDescent="0.45">
      <c r="A76" s="164"/>
      <c r="B76" s="145" t="s">
        <v>380</v>
      </c>
      <c r="C76" s="52"/>
      <c r="D76" s="35" t="s">
        <v>190</v>
      </c>
      <c r="E76" s="35" t="s">
        <v>279</v>
      </c>
      <c r="F76" s="35" t="s">
        <v>280</v>
      </c>
      <c r="G76" s="35" t="s">
        <v>280</v>
      </c>
      <c r="H76" s="40" t="s">
        <v>41</v>
      </c>
      <c r="I76" s="41" t="s">
        <v>42</v>
      </c>
      <c r="J76" s="35" t="s">
        <v>381</v>
      </c>
      <c r="K76" s="35" t="s">
        <v>382</v>
      </c>
      <c r="L76" s="45" t="s">
        <v>141</v>
      </c>
      <c r="M76" s="45"/>
      <c r="N76" s="45"/>
      <c r="O76" s="45"/>
      <c r="P76" s="46">
        <v>0.2</v>
      </c>
      <c r="Q76" s="46">
        <f>P76+0.1</f>
        <v>0.30000000000000004</v>
      </c>
      <c r="R76" s="46">
        <f t="shared" ref="R76:X76" si="92">Q76+0.1</f>
        <v>0.4</v>
      </c>
      <c r="S76" s="46">
        <f t="shared" si="92"/>
        <v>0.5</v>
      </c>
      <c r="T76" s="46">
        <f t="shared" si="92"/>
        <v>0.6</v>
      </c>
      <c r="U76" s="46">
        <f t="shared" si="92"/>
        <v>0.7</v>
      </c>
      <c r="V76" s="46">
        <f t="shared" si="92"/>
        <v>0.79999999999999993</v>
      </c>
      <c r="W76" s="46">
        <f t="shared" si="92"/>
        <v>0.89999999999999991</v>
      </c>
      <c r="X76" s="46">
        <f t="shared" si="92"/>
        <v>0.99999999999999989</v>
      </c>
      <c r="Y76" s="46">
        <f>X76</f>
        <v>0.99999999999999989</v>
      </c>
      <c r="Z76" s="45"/>
      <c r="AA76" s="56">
        <v>11400000</v>
      </c>
      <c r="AB76" s="56">
        <v>11400000</v>
      </c>
      <c r="AC76" s="56">
        <v>11400000</v>
      </c>
      <c r="AD76" s="56">
        <v>11400000</v>
      </c>
      <c r="AE76" s="56">
        <v>11400000</v>
      </c>
      <c r="AF76" s="56">
        <v>11400000</v>
      </c>
      <c r="AG76" s="56">
        <v>11400000</v>
      </c>
      <c r="AH76" s="56">
        <v>11400000</v>
      </c>
      <c r="AI76" s="56">
        <v>11400000</v>
      </c>
      <c r="AJ76" s="72">
        <f>SUM(AA76:AI76)</f>
        <v>102600000</v>
      </c>
      <c r="AK76" s="45"/>
      <c r="AL76" s="45"/>
      <c r="AM76" s="45"/>
      <c r="AN76" s="45"/>
      <c r="AO76" s="75">
        <f>+AA76</f>
        <v>11400000</v>
      </c>
      <c r="AP76" s="105" t="s">
        <v>198</v>
      </c>
      <c r="AQ76" s="45"/>
      <c r="AR76" s="45"/>
      <c r="AS76" s="76">
        <f>+AB76</f>
        <v>11400000</v>
      </c>
      <c r="AT76" s="105" t="s">
        <v>198</v>
      </c>
      <c r="AU76" s="45"/>
      <c r="AV76" s="45"/>
      <c r="AW76" s="75">
        <f>+AI76</f>
        <v>11400000</v>
      </c>
      <c r="AX76" s="105" t="s">
        <v>198</v>
      </c>
      <c r="AY76" s="45"/>
      <c r="AZ76" s="45"/>
      <c r="BA76" s="75">
        <v>11400000</v>
      </c>
      <c r="BB76" s="105" t="s">
        <v>198</v>
      </c>
      <c r="BC76" s="45"/>
      <c r="BD76" s="45"/>
      <c r="BE76" s="75">
        <v>11400000</v>
      </c>
      <c r="BF76" s="105" t="s">
        <v>198</v>
      </c>
      <c r="BG76" s="45"/>
      <c r="BH76" s="45"/>
      <c r="BI76" s="75">
        <v>11400000</v>
      </c>
      <c r="BJ76" s="105" t="s">
        <v>198</v>
      </c>
      <c r="BK76" s="45"/>
      <c r="BL76" s="45"/>
      <c r="BM76" s="75">
        <v>11400000</v>
      </c>
      <c r="BN76" s="105" t="s">
        <v>198</v>
      </c>
      <c r="BO76" s="45"/>
      <c r="BP76" s="45"/>
      <c r="BQ76" s="75">
        <v>11400000</v>
      </c>
      <c r="BR76" s="105" t="s">
        <v>198</v>
      </c>
      <c r="BS76" s="45"/>
      <c r="BT76" s="45"/>
      <c r="BU76" s="75">
        <v>11400000</v>
      </c>
      <c r="BV76" s="105" t="s">
        <v>198</v>
      </c>
      <c r="BW76" s="45"/>
      <c r="BX76" s="45"/>
    </row>
    <row r="77" spans="1:76" s="3" customFormat="1" x14ac:dyDescent="0.45">
      <c r="A77" s="47"/>
      <c r="B77" s="43"/>
      <c r="C77" s="42"/>
      <c r="D77" s="43"/>
      <c r="E77" s="43"/>
      <c r="F77" s="43"/>
      <c r="G77" s="43"/>
      <c r="H77" s="44"/>
      <c r="I77" s="44"/>
      <c r="J77" s="44"/>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4"/>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row>
    <row r="78" spans="1:76" s="131" customFormat="1" ht="156.75" customHeight="1" x14ac:dyDescent="0.45">
      <c r="A78" s="164" t="s">
        <v>383</v>
      </c>
      <c r="B78" s="35" t="s">
        <v>384</v>
      </c>
      <c r="C78" s="35"/>
      <c r="D78" s="35" t="s">
        <v>37</v>
      </c>
      <c r="E78" s="35" t="s">
        <v>385</v>
      </c>
      <c r="F78" s="35" t="s">
        <v>386</v>
      </c>
      <c r="G78" s="53" t="s">
        <v>85</v>
      </c>
      <c r="H78" s="129" t="s">
        <v>145</v>
      </c>
      <c r="I78" s="40" t="s">
        <v>42</v>
      </c>
      <c r="J78" s="35" t="s">
        <v>387</v>
      </c>
      <c r="K78" s="35" t="s">
        <v>388</v>
      </c>
      <c r="L78" s="35" t="s">
        <v>141</v>
      </c>
      <c r="M78" s="35"/>
      <c r="N78" s="35"/>
      <c r="O78" s="130">
        <v>0.1</v>
      </c>
      <c r="P78" s="130">
        <f>O78+0.1</f>
        <v>0.2</v>
      </c>
      <c r="Q78" s="130">
        <f t="shared" ref="Q78:X78" si="93">P78+0.1</f>
        <v>0.30000000000000004</v>
      </c>
      <c r="R78" s="130">
        <f t="shared" si="93"/>
        <v>0.4</v>
      </c>
      <c r="S78" s="130">
        <f t="shared" si="93"/>
        <v>0.5</v>
      </c>
      <c r="T78" s="130">
        <f t="shared" si="93"/>
        <v>0.6</v>
      </c>
      <c r="U78" s="130">
        <f t="shared" si="93"/>
        <v>0.7</v>
      </c>
      <c r="V78" s="130">
        <f t="shared" si="93"/>
        <v>0.79999999999999993</v>
      </c>
      <c r="W78" s="130">
        <f t="shared" si="93"/>
        <v>0.89999999999999991</v>
      </c>
      <c r="X78" s="130">
        <f t="shared" si="93"/>
        <v>0.99999999999999989</v>
      </c>
      <c r="Y78" s="130">
        <f>X78</f>
        <v>0.99999999999999989</v>
      </c>
      <c r="Z78" s="83">
        <v>5000000</v>
      </c>
      <c r="AA78" s="83">
        <v>5278000</v>
      </c>
      <c r="AB78" s="83">
        <v>5571457</v>
      </c>
      <c r="AC78" s="83">
        <v>5881230</v>
      </c>
      <c r="AD78" s="83">
        <v>6208226</v>
      </c>
      <c r="AE78" s="83">
        <v>6553404</v>
      </c>
      <c r="AF78" s="83">
        <v>6917773</v>
      </c>
      <c r="AG78" s="83">
        <v>7302401</v>
      </c>
      <c r="AH78" s="83">
        <v>7708414</v>
      </c>
      <c r="AI78" s="83">
        <v>8137002</v>
      </c>
      <c r="AJ78" s="84">
        <f>SUM(Z78:AI78)</f>
        <v>64557907</v>
      </c>
      <c r="AK78" s="83">
        <v>5000000</v>
      </c>
      <c r="AL78" s="26" t="s">
        <v>46</v>
      </c>
      <c r="AM78" s="35"/>
      <c r="AN78" s="35"/>
      <c r="AO78" s="83">
        <v>5278000</v>
      </c>
      <c r="AP78" s="26" t="s">
        <v>46</v>
      </c>
      <c r="AQ78" s="35"/>
      <c r="AR78" s="35"/>
      <c r="AS78" s="83">
        <v>5571457</v>
      </c>
      <c r="AT78" s="26" t="s">
        <v>46</v>
      </c>
      <c r="AU78" s="35"/>
      <c r="AV78" s="35"/>
      <c r="AW78" s="83">
        <v>5881230</v>
      </c>
      <c r="AX78" s="26" t="s">
        <v>46</v>
      </c>
      <c r="AY78" s="35"/>
      <c r="AZ78" s="35"/>
      <c r="BA78" s="83">
        <v>6208226</v>
      </c>
      <c r="BB78" s="26" t="s">
        <v>46</v>
      </c>
      <c r="BC78" s="35"/>
      <c r="BD78" s="35"/>
      <c r="BE78" s="83">
        <v>6553404</v>
      </c>
      <c r="BF78" s="26" t="s">
        <v>46</v>
      </c>
      <c r="BG78" s="35"/>
      <c r="BH78" s="35"/>
      <c r="BI78" s="83">
        <v>6917773</v>
      </c>
      <c r="BJ78" s="26" t="s">
        <v>46</v>
      </c>
      <c r="BK78" s="45"/>
      <c r="BL78" s="45"/>
      <c r="BM78" s="83">
        <v>7302401</v>
      </c>
      <c r="BN78" s="26" t="s">
        <v>46</v>
      </c>
      <c r="BO78" s="45"/>
      <c r="BP78" s="45"/>
      <c r="BQ78" s="83">
        <v>7708414</v>
      </c>
      <c r="BR78" s="26" t="s">
        <v>46</v>
      </c>
      <c r="BS78" s="45"/>
      <c r="BT78" s="45"/>
      <c r="BU78" s="83">
        <v>8137002</v>
      </c>
      <c r="BV78" s="26" t="s">
        <v>46</v>
      </c>
      <c r="BW78" s="45"/>
      <c r="BX78" s="45"/>
    </row>
    <row r="79" spans="1:76" s="131" customFormat="1" ht="189.75" customHeight="1" x14ac:dyDescent="0.45">
      <c r="A79" s="164"/>
      <c r="B79" s="35" t="s">
        <v>389</v>
      </c>
      <c r="C79" s="35"/>
      <c r="D79" s="35" t="s">
        <v>190</v>
      </c>
      <c r="E79" s="35" t="s">
        <v>191</v>
      </c>
      <c r="F79" s="35" t="s">
        <v>192</v>
      </c>
      <c r="G79" s="39" t="s">
        <v>193</v>
      </c>
      <c r="H79" s="129" t="s">
        <v>145</v>
      </c>
      <c r="I79" s="40" t="s">
        <v>42</v>
      </c>
      <c r="J79" s="35" t="s">
        <v>390</v>
      </c>
      <c r="K79" s="35" t="s">
        <v>391</v>
      </c>
      <c r="L79" s="35" t="s">
        <v>141</v>
      </c>
      <c r="M79" s="35"/>
      <c r="N79" s="35"/>
      <c r="O79" s="130">
        <v>0.1</v>
      </c>
      <c r="P79" s="130">
        <f>O79+0.1</f>
        <v>0.2</v>
      </c>
      <c r="Q79" s="130">
        <f t="shared" ref="Q79:X79" si="94">P79+0.1</f>
        <v>0.30000000000000004</v>
      </c>
      <c r="R79" s="130">
        <f t="shared" si="94"/>
        <v>0.4</v>
      </c>
      <c r="S79" s="130">
        <f t="shared" si="94"/>
        <v>0.5</v>
      </c>
      <c r="T79" s="130">
        <f t="shared" si="94"/>
        <v>0.6</v>
      </c>
      <c r="U79" s="130">
        <f t="shared" si="94"/>
        <v>0.7</v>
      </c>
      <c r="V79" s="130">
        <f t="shared" si="94"/>
        <v>0.79999999999999993</v>
      </c>
      <c r="W79" s="130">
        <f t="shared" si="94"/>
        <v>0.89999999999999991</v>
      </c>
      <c r="X79" s="130">
        <f t="shared" si="94"/>
        <v>0.99999999999999989</v>
      </c>
      <c r="Y79" s="130">
        <f>X79</f>
        <v>0.99999999999999989</v>
      </c>
      <c r="Z79" s="132">
        <v>11400000</v>
      </c>
      <c r="AA79" s="132">
        <v>11400000</v>
      </c>
      <c r="AB79" s="132">
        <v>11400000</v>
      </c>
      <c r="AC79" s="132">
        <v>11400000</v>
      </c>
      <c r="AD79" s="132">
        <v>11400000</v>
      </c>
      <c r="AE79" s="132">
        <v>11400000</v>
      </c>
      <c r="AF79" s="132">
        <v>11400000</v>
      </c>
      <c r="AG79" s="132">
        <v>11400000</v>
      </c>
      <c r="AH79" s="132">
        <v>11400000</v>
      </c>
      <c r="AI79" s="132">
        <v>11400000</v>
      </c>
      <c r="AJ79" s="133">
        <f>SUM(Z79:AI79)</f>
        <v>114000000</v>
      </c>
      <c r="AK79" s="134">
        <f>+Z79</f>
        <v>11400000</v>
      </c>
      <c r="AL79" s="105" t="s">
        <v>198</v>
      </c>
      <c r="AM79" s="35"/>
      <c r="AN79" s="35"/>
      <c r="AO79" s="75">
        <f>+AA79</f>
        <v>11400000</v>
      </c>
      <c r="AP79" s="105" t="s">
        <v>198</v>
      </c>
      <c r="AQ79" s="45"/>
      <c r="AR79" s="45"/>
      <c r="AS79" s="76">
        <f>+AB79</f>
        <v>11400000</v>
      </c>
      <c r="AT79" s="105" t="s">
        <v>198</v>
      </c>
      <c r="AU79" s="45"/>
      <c r="AV79" s="45"/>
      <c r="AW79" s="75">
        <f>+AI79</f>
        <v>11400000</v>
      </c>
      <c r="AX79" s="105" t="s">
        <v>198</v>
      </c>
      <c r="AY79" s="45"/>
      <c r="AZ79" s="45"/>
      <c r="BA79" s="75">
        <v>11400000</v>
      </c>
      <c r="BB79" s="105" t="s">
        <v>198</v>
      </c>
      <c r="BC79" s="45"/>
      <c r="BD79" s="45"/>
      <c r="BE79" s="75">
        <v>11400000</v>
      </c>
      <c r="BF79" s="105" t="s">
        <v>198</v>
      </c>
      <c r="BG79" s="45"/>
      <c r="BH79" s="45"/>
      <c r="BI79" s="75">
        <v>11400000</v>
      </c>
      <c r="BJ79" s="105" t="s">
        <v>198</v>
      </c>
      <c r="BK79" s="45"/>
      <c r="BL79" s="45"/>
      <c r="BM79" s="75">
        <v>11400000</v>
      </c>
      <c r="BN79" s="105" t="s">
        <v>198</v>
      </c>
      <c r="BO79" s="45"/>
      <c r="BP79" s="45"/>
      <c r="BQ79" s="75">
        <v>11400000</v>
      </c>
      <c r="BR79" s="105" t="s">
        <v>198</v>
      </c>
      <c r="BS79" s="45"/>
      <c r="BT79" s="45"/>
      <c r="BU79" s="75">
        <v>11400000</v>
      </c>
      <c r="BV79" s="105" t="s">
        <v>198</v>
      </c>
      <c r="BW79" s="45"/>
      <c r="BX79" s="45"/>
    </row>
    <row r="80" spans="1:76" s="131" customFormat="1" ht="216" customHeight="1" x14ac:dyDescent="0.45">
      <c r="A80" s="164"/>
      <c r="B80" s="35" t="s">
        <v>392</v>
      </c>
      <c r="C80" s="35"/>
      <c r="D80" s="35" t="s">
        <v>37</v>
      </c>
      <c r="E80" s="35" t="s">
        <v>393</v>
      </c>
      <c r="F80" s="35" t="s">
        <v>394</v>
      </c>
      <c r="G80" s="53" t="s">
        <v>395</v>
      </c>
      <c r="H80" s="40" t="s">
        <v>97</v>
      </c>
      <c r="I80" s="40" t="s">
        <v>42</v>
      </c>
      <c r="J80" s="135" t="s">
        <v>396</v>
      </c>
      <c r="K80" s="35" t="s">
        <v>397</v>
      </c>
      <c r="L80" s="35" t="s">
        <v>141</v>
      </c>
      <c r="M80" s="35"/>
      <c r="N80" s="35"/>
      <c r="O80" s="35"/>
      <c r="P80" s="130">
        <v>0.2</v>
      </c>
      <c r="Q80" s="130">
        <f>P80+0.1</f>
        <v>0.30000000000000004</v>
      </c>
      <c r="R80" s="130">
        <f t="shared" ref="R80:X80" si="95">Q80+0.1</f>
        <v>0.4</v>
      </c>
      <c r="S80" s="130">
        <f t="shared" si="95"/>
        <v>0.5</v>
      </c>
      <c r="T80" s="130">
        <f t="shared" si="95"/>
        <v>0.6</v>
      </c>
      <c r="U80" s="130">
        <f t="shared" si="95"/>
        <v>0.7</v>
      </c>
      <c r="V80" s="130">
        <f t="shared" si="95"/>
        <v>0.79999999999999993</v>
      </c>
      <c r="W80" s="130">
        <f t="shared" si="95"/>
        <v>0.89999999999999991</v>
      </c>
      <c r="X80" s="130">
        <f t="shared" si="95"/>
        <v>0.99999999999999989</v>
      </c>
      <c r="Y80" s="130">
        <f>X80</f>
        <v>0.99999999999999989</v>
      </c>
      <c r="Z80" s="35"/>
      <c r="AA80" s="136">
        <v>177000000</v>
      </c>
      <c r="AB80" s="136">
        <v>222000000</v>
      </c>
      <c r="AC80" s="136">
        <v>222000000</v>
      </c>
      <c r="AD80" s="136">
        <v>222000000</v>
      </c>
      <c r="AE80" s="136">
        <v>222000000</v>
      </c>
      <c r="AF80" s="136">
        <v>222000000</v>
      </c>
      <c r="AG80" s="136">
        <v>222000000</v>
      </c>
      <c r="AH80" s="136">
        <v>222000000</v>
      </c>
      <c r="AI80" s="136">
        <v>222000000</v>
      </c>
      <c r="AJ80" s="134">
        <f>SUM(AA80:AI80)</f>
        <v>1953000000</v>
      </c>
      <c r="AK80" s="35"/>
      <c r="AL80" s="35"/>
      <c r="AM80" s="35"/>
      <c r="AN80" s="35"/>
      <c r="AO80" s="136">
        <v>177000000</v>
      </c>
      <c r="AP80" s="26" t="s">
        <v>46</v>
      </c>
      <c r="AQ80" s="35"/>
      <c r="AR80" s="35"/>
      <c r="AS80" s="136">
        <v>222000000</v>
      </c>
      <c r="AT80" s="26" t="s">
        <v>46</v>
      </c>
      <c r="AU80" s="35"/>
      <c r="AV80" s="35"/>
      <c r="AW80" s="136">
        <v>222000000</v>
      </c>
      <c r="AX80" s="26" t="s">
        <v>46</v>
      </c>
      <c r="AY80" s="35"/>
      <c r="AZ80" s="35"/>
      <c r="BA80" s="136">
        <v>222000000</v>
      </c>
      <c r="BB80" s="26" t="s">
        <v>46</v>
      </c>
      <c r="BC80" s="35"/>
      <c r="BD80" s="35"/>
      <c r="BE80" s="136">
        <v>222000000</v>
      </c>
      <c r="BF80" s="26" t="s">
        <v>46</v>
      </c>
      <c r="BG80" s="35"/>
      <c r="BH80" s="35"/>
      <c r="BI80" s="136">
        <v>222000000</v>
      </c>
      <c r="BJ80" s="26" t="s">
        <v>46</v>
      </c>
      <c r="BK80" s="35"/>
      <c r="BL80" s="35"/>
      <c r="BM80" s="136">
        <v>222000000</v>
      </c>
      <c r="BN80" s="26" t="s">
        <v>46</v>
      </c>
      <c r="BO80" s="35"/>
      <c r="BP80" s="35"/>
      <c r="BQ80" s="136">
        <v>222000000</v>
      </c>
      <c r="BR80" s="26" t="s">
        <v>46</v>
      </c>
      <c r="BS80" s="35"/>
      <c r="BT80" s="35"/>
      <c r="BU80" s="136">
        <v>222000000</v>
      </c>
      <c r="BV80" s="26" t="s">
        <v>46</v>
      </c>
      <c r="BW80" s="35"/>
      <c r="BX80" s="35"/>
    </row>
    <row r="81" spans="1:76" s="131" customFormat="1" ht="244.15" customHeight="1" x14ac:dyDescent="0.45">
      <c r="A81" s="164"/>
      <c r="B81" s="35" t="s">
        <v>398</v>
      </c>
      <c r="C81" s="35"/>
      <c r="D81" s="35" t="s">
        <v>37</v>
      </c>
      <c r="E81" s="35" t="s">
        <v>393</v>
      </c>
      <c r="F81" s="35" t="s">
        <v>394</v>
      </c>
      <c r="G81" s="53" t="s">
        <v>395</v>
      </c>
      <c r="H81" s="40" t="s">
        <v>97</v>
      </c>
      <c r="I81" s="40" t="s">
        <v>42</v>
      </c>
      <c r="J81" s="135" t="s">
        <v>399</v>
      </c>
      <c r="K81" s="35" t="s">
        <v>400</v>
      </c>
      <c r="L81" s="35" t="s">
        <v>141</v>
      </c>
      <c r="M81" s="35"/>
      <c r="N81" s="35"/>
      <c r="O81" s="35"/>
      <c r="P81" s="130">
        <v>0.2</v>
      </c>
      <c r="Q81" s="130">
        <f>P81+0.1</f>
        <v>0.30000000000000004</v>
      </c>
      <c r="R81" s="130">
        <f t="shared" ref="R81:X81" si="96">Q81+0.1</f>
        <v>0.4</v>
      </c>
      <c r="S81" s="130">
        <f t="shared" si="96"/>
        <v>0.5</v>
      </c>
      <c r="T81" s="130">
        <f t="shared" si="96"/>
        <v>0.6</v>
      </c>
      <c r="U81" s="130">
        <f t="shared" si="96"/>
        <v>0.7</v>
      </c>
      <c r="V81" s="130">
        <f t="shared" si="96"/>
        <v>0.79999999999999993</v>
      </c>
      <c r="W81" s="130">
        <f t="shared" si="96"/>
        <v>0.89999999999999991</v>
      </c>
      <c r="X81" s="130">
        <f t="shared" si="96"/>
        <v>0.99999999999999989</v>
      </c>
      <c r="Y81" s="130">
        <f>X81</f>
        <v>0.99999999999999989</v>
      </c>
      <c r="Z81" s="35"/>
      <c r="AA81" s="136">
        <v>177000000</v>
      </c>
      <c r="AB81" s="136">
        <v>222000000</v>
      </c>
      <c r="AC81" s="136">
        <v>222000000</v>
      </c>
      <c r="AD81" s="136">
        <v>222000000</v>
      </c>
      <c r="AE81" s="136">
        <v>222000000</v>
      </c>
      <c r="AF81" s="136">
        <v>222000000</v>
      </c>
      <c r="AG81" s="136">
        <v>222000000</v>
      </c>
      <c r="AH81" s="136">
        <v>222000000</v>
      </c>
      <c r="AI81" s="136">
        <v>222000000</v>
      </c>
      <c r="AJ81" s="134">
        <f>SUM(AA81:AI81)</f>
        <v>1953000000</v>
      </c>
      <c r="AK81" s="35"/>
      <c r="AL81" s="35"/>
      <c r="AM81" s="35"/>
      <c r="AN81" s="35"/>
      <c r="AO81" s="136">
        <v>177000000</v>
      </c>
      <c r="AP81" s="26" t="s">
        <v>46</v>
      </c>
      <c r="AQ81" s="35"/>
      <c r="AR81" s="35"/>
      <c r="AS81" s="136">
        <v>222000000</v>
      </c>
      <c r="AT81" s="26" t="s">
        <v>46</v>
      </c>
      <c r="AU81" s="35"/>
      <c r="AV81" s="35"/>
      <c r="AW81" s="136">
        <v>222000000</v>
      </c>
      <c r="AX81" s="26" t="s">
        <v>46</v>
      </c>
      <c r="AY81" s="35"/>
      <c r="AZ81" s="35"/>
      <c r="BA81" s="136">
        <v>222000000</v>
      </c>
      <c r="BB81" s="26" t="s">
        <v>46</v>
      </c>
      <c r="BC81" s="35"/>
      <c r="BD81" s="35"/>
      <c r="BE81" s="136">
        <v>222000000</v>
      </c>
      <c r="BF81" s="26" t="s">
        <v>46</v>
      </c>
      <c r="BG81" s="35"/>
      <c r="BH81" s="35"/>
      <c r="BI81" s="136">
        <v>222000000</v>
      </c>
      <c r="BJ81" s="26" t="s">
        <v>46</v>
      </c>
      <c r="BK81" s="35"/>
      <c r="BL81" s="35"/>
      <c r="BM81" s="136">
        <v>222000000</v>
      </c>
      <c r="BN81" s="26" t="s">
        <v>46</v>
      </c>
      <c r="BO81" s="35"/>
      <c r="BP81" s="35"/>
      <c r="BQ81" s="136">
        <v>222000000</v>
      </c>
      <c r="BR81" s="26" t="s">
        <v>46</v>
      </c>
      <c r="BS81" s="35"/>
      <c r="BT81" s="35"/>
      <c r="BU81" s="136">
        <v>222000000</v>
      </c>
      <c r="BV81" s="26" t="s">
        <v>46</v>
      </c>
      <c r="BW81" s="35"/>
      <c r="BX81" s="35"/>
    </row>
    <row r="82" spans="1:76" s="11" customFormat="1" ht="242.25" customHeight="1" x14ac:dyDescent="0.45">
      <c r="A82" s="164"/>
      <c r="B82" s="35" t="s">
        <v>401</v>
      </c>
      <c r="C82" s="35"/>
      <c r="D82" s="35" t="s">
        <v>124</v>
      </c>
      <c r="E82" s="35" t="s">
        <v>402</v>
      </c>
      <c r="F82" s="35" t="s">
        <v>403</v>
      </c>
      <c r="G82" s="53" t="s">
        <v>395</v>
      </c>
      <c r="H82" s="40" t="s">
        <v>145</v>
      </c>
      <c r="I82" s="40" t="s">
        <v>42</v>
      </c>
      <c r="J82" s="52" t="s">
        <v>404</v>
      </c>
      <c r="K82" s="35" t="s">
        <v>405</v>
      </c>
      <c r="L82" s="45" t="s">
        <v>141</v>
      </c>
      <c r="M82" s="45"/>
      <c r="N82" s="45"/>
      <c r="O82" s="46">
        <v>0.1</v>
      </c>
      <c r="P82" s="46">
        <f>O82+0.1</f>
        <v>0.2</v>
      </c>
      <c r="Q82" s="46">
        <f t="shared" ref="Q82:X82" si="97">P82+0.1</f>
        <v>0.30000000000000004</v>
      </c>
      <c r="R82" s="46">
        <f t="shared" si="97"/>
        <v>0.4</v>
      </c>
      <c r="S82" s="46">
        <f t="shared" si="97"/>
        <v>0.5</v>
      </c>
      <c r="T82" s="46">
        <f t="shared" si="97"/>
        <v>0.6</v>
      </c>
      <c r="U82" s="46">
        <f t="shared" si="97"/>
        <v>0.7</v>
      </c>
      <c r="V82" s="46">
        <f t="shared" si="97"/>
        <v>0.79999999999999993</v>
      </c>
      <c r="W82" s="46">
        <f t="shared" si="97"/>
        <v>0.89999999999999991</v>
      </c>
      <c r="X82" s="46">
        <f t="shared" si="97"/>
        <v>0.99999999999999989</v>
      </c>
      <c r="Y82" s="46">
        <f>X82</f>
        <v>0.99999999999999989</v>
      </c>
      <c r="Z82" s="83">
        <v>4500000</v>
      </c>
      <c r="AA82" s="83">
        <v>4750200</v>
      </c>
      <c r="AB82" s="83">
        <v>5014311</v>
      </c>
      <c r="AC82" s="83">
        <v>5293107</v>
      </c>
      <c r="AD82" s="83">
        <v>5587404</v>
      </c>
      <c r="AE82" s="83">
        <v>5898063</v>
      </c>
      <c r="AF82" s="83">
        <v>6225996</v>
      </c>
      <c r="AG82" s="83">
        <v>6572161</v>
      </c>
      <c r="AH82" s="83">
        <v>6937573</v>
      </c>
      <c r="AI82" s="83">
        <v>7323302</v>
      </c>
      <c r="AJ82" s="84">
        <f>SUM(Z82:AI82)</f>
        <v>58102117</v>
      </c>
      <c r="AK82" s="83">
        <v>4500000</v>
      </c>
      <c r="AL82" s="26" t="s">
        <v>46</v>
      </c>
      <c r="AM82" s="45"/>
      <c r="AN82" s="45"/>
      <c r="AO82" s="83">
        <v>4750200</v>
      </c>
      <c r="AP82" s="26" t="s">
        <v>46</v>
      </c>
      <c r="AQ82" s="45"/>
      <c r="AR82" s="45"/>
      <c r="AS82" s="83">
        <v>5014311</v>
      </c>
      <c r="AT82" s="26" t="s">
        <v>46</v>
      </c>
      <c r="AU82" s="45"/>
      <c r="AV82" s="45"/>
      <c r="AW82" s="83">
        <v>5293107</v>
      </c>
      <c r="AX82" s="26" t="s">
        <v>46</v>
      </c>
      <c r="AY82" s="45"/>
      <c r="AZ82" s="45"/>
      <c r="BA82" s="83">
        <v>5587404</v>
      </c>
      <c r="BB82" s="26" t="s">
        <v>46</v>
      </c>
      <c r="BC82" s="45"/>
      <c r="BD82" s="45"/>
      <c r="BE82" s="83">
        <v>5898063</v>
      </c>
      <c r="BF82" s="26" t="s">
        <v>46</v>
      </c>
      <c r="BG82" s="45"/>
      <c r="BH82" s="45"/>
      <c r="BI82" s="83">
        <v>6225996</v>
      </c>
      <c r="BJ82" s="26" t="s">
        <v>46</v>
      </c>
      <c r="BK82" s="45"/>
      <c r="BL82" s="45"/>
      <c r="BM82" s="83">
        <v>6572161</v>
      </c>
      <c r="BN82" s="26" t="s">
        <v>46</v>
      </c>
      <c r="BO82" s="45"/>
      <c r="BP82" s="45"/>
      <c r="BQ82" s="83">
        <v>6937573</v>
      </c>
      <c r="BR82" s="26" t="s">
        <v>46</v>
      </c>
      <c r="BS82" s="45"/>
      <c r="BT82" s="45"/>
      <c r="BU82" s="83">
        <v>7323302</v>
      </c>
      <c r="BV82" s="26" t="s">
        <v>46</v>
      </c>
      <c r="BW82" s="45"/>
      <c r="BX82" s="45"/>
    </row>
    <row r="83" spans="1:76" s="11" customFormat="1" ht="133.9" customHeight="1" x14ac:dyDescent="0.45">
      <c r="A83" s="164"/>
      <c r="B83" s="35" t="s">
        <v>406</v>
      </c>
      <c r="C83" s="35"/>
      <c r="D83" s="35" t="s">
        <v>177</v>
      </c>
      <c r="E83" s="35" t="s">
        <v>407</v>
      </c>
      <c r="F83" s="35" t="s">
        <v>408</v>
      </c>
      <c r="G83" s="39" t="s">
        <v>409</v>
      </c>
      <c r="H83" s="40" t="s">
        <v>41</v>
      </c>
      <c r="I83" s="41" t="s">
        <v>42</v>
      </c>
      <c r="J83" s="35" t="s">
        <v>410</v>
      </c>
      <c r="K83" s="35" t="s">
        <v>411</v>
      </c>
      <c r="L83" s="45" t="s">
        <v>54</v>
      </c>
      <c r="M83" s="45"/>
      <c r="N83" s="45"/>
      <c r="O83" s="45"/>
      <c r="P83" s="45">
        <v>1</v>
      </c>
      <c r="Q83" s="45">
        <v>1</v>
      </c>
      <c r="R83" s="45">
        <v>1</v>
      </c>
      <c r="S83" s="45">
        <v>1</v>
      </c>
      <c r="T83" s="45">
        <v>1</v>
      </c>
      <c r="U83" s="45">
        <v>1</v>
      </c>
      <c r="V83" s="45">
        <v>1</v>
      </c>
      <c r="W83" s="45">
        <v>1</v>
      </c>
      <c r="X83" s="45">
        <v>1</v>
      </c>
      <c r="Y83" s="45">
        <v>9</v>
      </c>
      <c r="Z83" s="45"/>
      <c r="AA83" s="83">
        <v>7204820.1299999999</v>
      </c>
      <c r="AB83" s="83">
        <v>7420964.7339000003</v>
      </c>
      <c r="AC83" s="83">
        <v>7643593.6759170005</v>
      </c>
      <c r="AD83" s="83">
        <v>7872901.4861945109</v>
      </c>
      <c r="AE83" s="83">
        <v>8109088.5307803461</v>
      </c>
      <c r="AF83" s="83">
        <v>8352361.1867037565</v>
      </c>
      <c r="AG83" s="83">
        <v>8602932.0223048702</v>
      </c>
      <c r="AH83" s="83">
        <v>8861019.982974017</v>
      </c>
      <c r="AI83" s="83">
        <v>9126850.5824632384</v>
      </c>
      <c r="AJ83" s="84">
        <f>SUM(AA83:AI83)</f>
        <v>73194532.331237733</v>
      </c>
      <c r="AK83" s="45"/>
      <c r="AL83" s="45"/>
      <c r="AM83" s="45"/>
      <c r="AN83" s="45"/>
      <c r="AO83" s="75">
        <f>+AA83</f>
        <v>7204820.1299999999</v>
      </c>
      <c r="AP83" s="26" t="s">
        <v>46</v>
      </c>
      <c r="AQ83" s="45"/>
      <c r="AR83" s="45"/>
      <c r="AS83" s="76">
        <f>+AB83</f>
        <v>7420964.7339000003</v>
      </c>
      <c r="AT83" s="26" t="s">
        <v>46</v>
      </c>
      <c r="AU83" s="45"/>
      <c r="AV83" s="45"/>
      <c r="AW83" s="76">
        <f>+AC83</f>
        <v>7643593.6759170005</v>
      </c>
      <c r="AX83" s="26" t="s">
        <v>46</v>
      </c>
      <c r="AY83" s="45"/>
      <c r="AZ83" s="45"/>
      <c r="BA83" s="76">
        <f>+AD83</f>
        <v>7872901.4861945109</v>
      </c>
      <c r="BB83" s="26" t="s">
        <v>46</v>
      </c>
      <c r="BC83" s="45"/>
      <c r="BD83" s="45"/>
      <c r="BE83" s="76">
        <f>+AE83</f>
        <v>8109088.5307803461</v>
      </c>
      <c r="BF83" s="26" t="s">
        <v>46</v>
      </c>
      <c r="BG83" s="45"/>
      <c r="BH83" s="45"/>
      <c r="BI83" s="76">
        <f>+AF83</f>
        <v>8352361.1867037565</v>
      </c>
      <c r="BJ83" s="26" t="s">
        <v>46</v>
      </c>
      <c r="BK83" s="45"/>
      <c r="BL83" s="45"/>
      <c r="BM83" s="76">
        <f>+AG83</f>
        <v>8602932.0223048702</v>
      </c>
      <c r="BN83" s="26" t="s">
        <v>46</v>
      </c>
      <c r="BO83" s="45"/>
      <c r="BP83" s="45"/>
      <c r="BQ83" s="76">
        <f>+AH83</f>
        <v>8861019.982974017</v>
      </c>
      <c r="BR83" s="26" t="s">
        <v>46</v>
      </c>
      <c r="BS83" s="45"/>
      <c r="BT83" s="45"/>
      <c r="BU83" s="76">
        <f>+AI83</f>
        <v>9126850.5824632384</v>
      </c>
      <c r="BV83" s="26" t="s">
        <v>46</v>
      </c>
      <c r="BW83" s="45"/>
      <c r="BX83" s="45"/>
    </row>
    <row r="84" spans="1:76" s="11" customFormat="1" ht="212.25" customHeight="1" x14ac:dyDescent="0.45">
      <c r="A84" s="164"/>
      <c r="B84" s="35" t="s">
        <v>412</v>
      </c>
      <c r="C84" s="35"/>
      <c r="D84" s="35" t="s">
        <v>37</v>
      </c>
      <c r="E84" s="35" t="s">
        <v>48</v>
      </c>
      <c r="F84" s="35" t="s">
        <v>264</v>
      </c>
      <c r="G84" s="39" t="s">
        <v>50</v>
      </c>
      <c r="H84" s="40" t="s">
        <v>41</v>
      </c>
      <c r="I84" s="41" t="s">
        <v>42</v>
      </c>
      <c r="J84" s="35" t="s">
        <v>413</v>
      </c>
      <c r="K84" s="35" t="s">
        <v>414</v>
      </c>
      <c r="L84" s="45" t="s">
        <v>141</v>
      </c>
      <c r="M84" s="45"/>
      <c r="N84" s="45"/>
      <c r="O84" s="45"/>
      <c r="P84" s="46">
        <v>0.2</v>
      </c>
      <c r="Q84" s="46">
        <f>P84+0.1</f>
        <v>0.30000000000000004</v>
      </c>
      <c r="R84" s="46">
        <f t="shared" ref="R84:X84" si="98">Q84+0.1</f>
        <v>0.4</v>
      </c>
      <c r="S84" s="46">
        <f t="shared" si="98"/>
        <v>0.5</v>
      </c>
      <c r="T84" s="46">
        <f t="shared" si="98"/>
        <v>0.6</v>
      </c>
      <c r="U84" s="46">
        <f t="shared" si="98"/>
        <v>0.7</v>
      </c>
      <c r="V84" s="46">
        <f t="shared" si="98"/>
        <v>0.79999999999999993</v>
      </c>
      <c r="W84" s="46">
        <f t="shared" si="98"/>
        <v>0.89999999999999991</v>
      </c>
      <c r="X84" s="46">
        <f t="shared" si="98"/>
        <v>0.99999999999999989</v>
      </c>
      <c r="Y84" s="46">
        <f>X84</f>
        <v>0.99999999999999989</v>
      </c>
      <c r="Z84" s="45"/>
      <c r="AA84" s="133">
        <v>15000000</v>
      </c>
      <c r="AB84" s="133">
        <v>15450000</v>
      </c>
      <c r="AC84" s="133">
        <v>15913500</v>
      </c>
      <c r="AD84" s="133">
        <v>16390905</v>
      </c>
      <c r="AE84" s="133">
        <v>16882632.149999999</v>
      </c>
      <c r="AF84" s="133">
        <v>17389111.109999999</v>
      </c>
      <c r="AG84" s="133">
        <v>17910784.440000001</v>
      </c>
      <c r="AH84" s="133">
        <v>18448107.969999999</v>
      </c>
      <c r="AI84" s="133">
        <v>19001551.210000001</v>
      </c>
      <c r="AJ84" s="76">
        <f>SUM(AA84:AI84)</f>
        <v>152386591.88</v>
      </c>
      <c r="AK84" s="45"/>
      <c r="AL84" s="45"/>
      <c r="AM84" s="45"/>
      <c r="AN84" s="45"/>
      <c r="AO84" s="75">
        <f>+AA84</f>
        <v>15000000</v>
      </c>
      <c r="AP84" s="26" t="s">
        <v>46</v>
      </c>
      <c r="AQ84" s="45"/>
      <c r="AR84" s="45"/>
      <c r="AS84" s="76">
        <f>+AB84</f>
        <v>15450000</v>
      </c>
      <c r="AT84" s="26" t="s">
        <v>46</v>
      </c>
      <c r="AU84" s="45"/>
      <c r="AV84" s="45"/>
      <c r="AW84" s="76">
        <f>+AC84</f>
        <v>15913500</v>
      </c>
      <c r="AX84" s="26" t="s">
        <v>46</v>
      </c>
      <c r="AY84" s="45"/>
      <c r="AZ84" s="45"/>
      <c r="BA84" s="76">
        <f>+AD84</f>
        <v>16390905</v>
      </c>
      <c r="BB84" s="26" t="s">
        <v>46</v>
      </c>
      <c r="BC84" s="45"/>
      <c r="BD84" s="45"/>
      <c r="BE84" s="76">
        <f>+AE84</f>
        <v>16882632.149999999</v>
      </c>
      <c r="BF84" s="26" t="s">
        <v>46</v>
      </c>
      <c r="BG84" s="45"/>
      <c r="BH84" s="45"/>
      <c r="BI84" s="76">
        <f>+AF84</f>
        <v>17389111.109999999</v>
      </c>
      <c r="BJ84" s="26" t="s">
        <v>46</v>
      </c>
      <c r="BK84" s="45"/>
      <c r="BL84" s="45"/>
      <c r="BM84" s="76">
        <f>+AG84</f>
        <v>17910784.440000001</v>
      </c>
      <c r="BN84" s="26" t="s">
        <v>46</v>
      </c>
      <c r="BO84" s="45"/>
      <c r="BP84" s="45"/>
      <c r="BQ84" s="76">
        <f>+AH84</f>
        <v>18448107.969999999</v>
      </c>
      <c r="BR84" s="26" t="s">
        <v>46</v>
      </c>
      <c r="BS84" s="45"/>
      <c r="BT84" s="45"/>
      <c r="BU84" s="76">
        <f>+AI84</f>
        <v>19001551.210000001</v>
      </c>
      <c r="BV84" s="26" t="s">
        <v>46</v>
      </c>
      <c r="BW84" s="45"/>
      <c r="BX84" s="45"/>
    </row>
    <row r="85" spans="1:76" s="11" customFormat="1" ht="212.25" customHeight="1" x14ac:dyDescent="0.45">
      <c r="A85" s="164"/>
      <c r="B85" s="35" t="s">
        <v>415</v>
      </c>
      <c r="C85" s="35"/>
      <c r="D85" s="35" t="s">
        <v>37</v>
      </c>
      <c r="E85" s="35" t="s">
        <v>416</v>
      </c>
      <c r="F85" s="45" t="s">
        <v>417</v>
      </c>
      <c r="G85" s="137" t="s">
        <v>418</v>
      </c>
      <c r="H85" s="40" t="s">
        <v>41</v>
      </c>
      <c r="I85" s="41" t="s">
        <v>42</v>
      </c>
      <c r="J85" s="35" t="s">
        <v>419</v>
      </c>
      <c r="K85" s="35" t="s">
        <v>420</v>
      </c>
      <c r="L85" s="45" t="s">
        <v>141</v>
      </c>
      <c r="M85" s="45"/>
      <c r="N85" s="45"/>
      <c r="O85" s="46"/>
      <c r="P85" s="46">
        <v>0.2</v>
      </c>
      <c r="Q85" s="46">
        <f>P85+0.1</f>
        <v>0.30000000000000004</v>
      </c>
      <c r="R85" s="46">
        <f t="shared" ref="R85:X85" si="99">Q85+0.1</f>
        <v>0.4</v>
      </c>
      <c r="S85" s="46">
        <f t="shared" si="99"/>
        <v>0.5</v>
      </c>
      <c r="T85" s="46">
        <f t="shared" si="99"/>
        <v>0.6</v>
      </c>
      <c r="U85" s="46">
        <f t="shared" si="99"/>
        <v>0.7</v>
      </c>
      <c r="V85" s="46">
        <f t="shared" si="99"/>
        <v>0.79999999999999993</v>
      </c>
      <c r="W85" s="46">
        <f t="shared" si="99"/>
        <v>0.89999999999999991</v>
      </c>
      <c r="X85" s="46">
        <f t="shared" si="99"/>
        <v>0.99999999999999989</v>
      </c>
      <c r="Y85" s="46">
        <f>X85</f>
        <v>0.99999999999999989</v>
      </c>
      <c r="Z85" s="45"/>
      <c r="AA85" s="49">
        <v>15000000</v>
      </c>
      <c r="AB85" s="49">
        <v>25000000</v>
      </c>
      <c r="AC85" s="49">
        <v>26250000</v>
      </c>
      <c r="AD85" s="49">
        <v>27562500</v>
      </c>
      <c r="AE85" s="49">
        <f>+AD85*(1+0.03)</f>
        <v>28389375</v>
      </c>
      <c r="AF85" s="49">
        <f>+AE85*(1+0.03)</f>
        <v>29241056.25</v>
      </c>
      <c r="AG85" s="49">
        <f t="shared" ref="AG85:AI85" si="100">+AF85*(1+0.03)</f>
        <v>30118287.9375</v>
      </c>
      <c r="AH85" s="49">
        <f t="shared" si="100"/>
        <v>31021836.575625002</v>
      </c>
      <c r="AI85" s="49">
        <f t="shared" si="100"/>
        <v>31952491.672893755</v>
      </c>
      <c r="AJ85" s="76">
        <f t="shared" ref="AJ85:AJ90" si="101">SUM(AA85:AI85)</f>
        <v>244535547.43601876</v>
      </c>
      <c r="AK85" s="45"/>
      <c r="AL85" s="45"/>
      <c r="AM85" s="45"/>
      <c r="AN85" s="45"/>
      <c r="AO85" s="86">
        <f>+AA85</f>
        <v>15000000</v>
      </c>
      <c r="AP85" s="26" t="s">
        <v>46</v>
      </c>
      <c r="AQ85" s="45"/>
      <c r="AR85" s="45"/>
      <c r="AS85" s="49">
        <f>+AB85</f>
        <v>25000000</v>
      </c>
      <c r="AT85" s="26" t="s">
        <v>46</v>
      </c>
      <c r="AU85" s="45"/>
      <c r="AV85" s="45"/>
      <c r="AW85" s="49">
        <f>+AC85</f>
        <v>26250000</v>
      </c>
      <c r="AX85" s="26" t="s">
        <v>46</v>
      </c>
      <c r="AY85" s="45"/>
      <c r="AZ85" s="45"/>
      <c r="BA85" s="49">
        <f>+AD85</f>
        <v>27562500</v>
      </c>
      <c r="BB85" s="26" t="s">
        <v>46</v>
      </c>
      <c r="BC85" s="45"/>
      <c r="BD85" s="45"/>
      <c r="BE85" s="49">
        <f>+AE85</f>
        <v>28389375</v>
      </c>
      <c r="BF85" s="26" t="s">
        <v>46</v>
      </c>
      <c r="BG85" s="45"/>
      <c r="BH85" s="45"/>
      <c r="BI85" s="49">
        <f>+AF85</f>
        <v>29241056.25</v>
      </c>
      <c r="BJ85" s="26" t="s">
        <v>46</v>
      </c>
      <c r="BK85" s="45"/>
      <c r="BL85" s="45"/>
      <c r="BM85" s="49">
        <f>+AG85</f>
        <v>30118287.9375</v>
      </c>
      <c r="BN85" s="26" t="s">
        <v>46</v>
      </c>
      <c r="BO85" s="45"/>
      <c r="BP85" s="45"/>
      <c r="BQ85" s="49">
        <f>+AH85</f>
        <v>31021836.575625002</v>
      </c>
      <c r="BR85" s="26" t="s">
        <v>46</v>
      </c>
      <c r="BS85" s="45"/>
      <c r="BT85" s="45"/>
      <c r="BU85" s="49">
        <f>+AI85</f>
        <v>31952491.672893755</v>
      </c>
      <c r="BV85" s="26" t="s">
        <v>46</v>
      </c>
      <c r="BW85" s="45"/>
      <c r="BX85" s="45"/>
    </row>
    <row r="86" spans="1:76" s="11" customFormat="1" ht="159.75" customHeight="1" x14ac:dyDescent="0.45">
      <c r="A86" s="164"/>
      <c r="B86" s="35" t="s">
        <v>421</v>
      </c>
      <c r="C86" s="35"/>
      <c r="D86" s="35" t="s">
        <v>37</v>
      </c>
      <c r="E86" s="35" t="s">
        <v>422</v>
      </c>
      <c r="F86" s="35" t="s">
        <v>423</v>
      </c>
      <c r="G86" s="35" t="s">
        <v>424</v>
      </c>
      <c r="H86" s="41" t="s">
        <v>41</v>
      </c>
      <c r="I86" s="41" t="s">
        <v>42</v>
      </c>
      <c r="J86" s="35" t="s">
        <v>425</v>
      </c>
      <c r="K86" s="35" t="s">
        <v>426</v>
      </c>
      <c r="L86" s="45" t="s">
        <v>54</v>
      </c>
      <c r="M86" s="45"/>
      <c r="N86" s="45"/>
      <c r="O86" s="45"/>
      <c r="P86" s="45">
        <v>1</v>
      </c>
      <c r="Q86" s="45">
        <v>1</v>
      </c>
      <c r="R86" s="45">
        <v>1</v>
      </c>
      <c r="S86" s="45">
        <v>1</v>
      </c>
      <c r="T86" s="45">
        <v>1</v>
      </c>
      <c r="U86" s="45">
        <v>1</v>
      </c>
      <c r="V86" s="45">
        <v>1</v>
      </c>
      <c r="W86" s="45">
        <v>1</v>
      </c>
      <c r="X86" s="45">
        <v>1</v>
      </c>
      <c r="Y86" s="45">
        <v>9</v>
      </c>
      <c r="Z86" s="45"/>
      <c r="AA86" s="49">
        <v>36000000</v>
      </c>
      <c r="AB86" s="115">
        <v>38304000</v>
      </c>
      <c r="AC86" s="49">
        <v>40755456</v>
      </c>
      <c r="AD86" s="49">
        <v>43363805.18</v>
      </c>
      <c r="AE86" s="49">
        <v>46139088.719999999</v>
      </c>
      <c r="AF86" s="49">
        <v>49091990.390000001</v>
      </c>
      <c r="AG86" s="49">
        <v>52233877.780000001</v>
      </c>
      <c r="AH86" s="49">
        <v>55576845.960000001</v>
      </c>
      <c r="AI86" s="49">
        <v>59133764.100000001</v>
      </c>
      <c r="AJ86" s="76">
        <f t="shared" si="101"/>
        <v>420598828.13000005</v>
      </c>
      <c r="AK86" s="45"/>
      <c r="AL86" s="45"/>
      <c r="AM86" s="45"/>
      <c r="AN86" s="45"/>
      <c r="AO86" s="86">
        <v>36000000</v>
      </c>
      <c r="AP86" s="26" t="s">
        <v>46</v>
      </c>
      <c r="AQ86" s="45"/>
      <c r="AR86" s="45"/>
      <c r="AS86" s="115">
        <v>38304000</v>
      </c>
      <c r="AT86" s="26" t="s">
        <v>46</v>
      </c>
      <c r="AU86" s="45"/>
      <c r="AV86" s="45"/>
      <c r="AW86" s="49">
        <v>40755456</v>
      </c>
      <c r="AX86" s="26" t="s">
        <v>46</v>
      </c>
      <c r="AY86" s="45"/>
      <c r="AZ86" s="45"/>
      <c r="BA86" s="49">
        <v>43363805.18</v>
      </c>
      <c r="BB86" s="26" t="s">
        <v>46</v>
      </c>
      <c r="BC86" s="45"/>
      <c r="BD86" s="45"/>
      <c r="BE86" s="49">
        <v>46139088.719999999</v>
      </c>
      <c r="BF86" s="26" t="s">
        <v>46</v>
      </c>
      <c r="BG86" s="45"/>
      <c r="BH86" s="45"/>
      <c r="BI86" s="49">
        <v>49091990.390000001</v>
      </c>
      <c r="BJ86" s="26" t="s">
        <v>46</v>
      </c>
      <c r="BK86" s="45"/>
      <c r="BL86" s="45"/>
      <c r="BM86" s="49">
        <v>52233877.780000001</v>
      </c>
      <c r="BN86" s="26" t="s">
        <v>46</v>
      </c>
      <c r="BO86" s="45"/>
      <c r="BP86" s="45"/>
      <c r="BQ86" s="49">
        <v>55576845.960000001</v>
      </c>
      <c r="BR86" s="26" t="s">
        <v>46</v>
      </c>
      <c r="BS86" s="45"/>
      <c r="BT86" s="45"/>
      <c r="BU86" s="49">
        <v>59133764.100000001</v>
      </c>
      <c r="BV86" s="26" t="s">
        <v>46</v>
      </c>
      <c r="BW86" s="45"/>
      <c r="BX86" s="45"/>
    </row>
    <row r="87" spans="1:76" s="11" customFormat="1" ht="120" customHeight="1" x14ac:dyDescent="0.45">
      <c r="A87" s="164"/>
      <c r="B87" s="35" t="s">
        <v>427</v>
      </c>
      <c r="C87" s="35"/>
      <c r="D87" s="35" t="s">
        <v>37</v>
      </c>
      <c r="E87" s="35" t="s">
        <v>422</v>
      </c>
      <c r="F87" s="35" t="s">
        <v>423</v>
      </c>
      <c r="G87" s="35" t="s">
        <v>424</v>
      </c>
      <c r="H87" s="41" t="s">
        <v>41</v>
      </c>
      <c r="I87" s="41" t="s">
        <v>42</v>
      </c>
      <c r="J87" s="35" t="s">
        <v>428</v>
      </c>
      <c r="K87" s="35" t="s">
        <v>429</v>
      </c>
      <c r="L87" s="45" t="s">
        <v>54</v>
      </c>
      <c r="M87" s="45"/>
      <c r="N87" s="45"/>
      <c r="O87" s="45"/>
      <c r="P87" s="45">
        <v>4</v>
      </c>
      <c r="Q87" s="45">
        <v>4</v>
      </c>
      <c r="R87" s="45">
        <v>4</v>
      </c>
      <c r="S87" s="45">
        <v>4</v>
      </c>
      <c r="T87" s="45">
        <v>4</v>
      </c>
      <c r="U87" s="45">
        <v>4</v>
      </c>
      <c r="V87" s="45">
        <v>4</v>
      </c>
      <c r="W87" s="45">
        <v>4</v>
      </c>
      <c r="X87" s="45">
        <v>4</v>
      </c>
      <c r="Y87" s="45">
        <v>36</v>
      </c>
      <c r="Z87" s="45"/>
      <c r="AA87" s="49">
        <v>20000000</v>
      </c>
      <c r="AB87" s="49">
        <v>21280000</v>
      </c>
      <c r="AC87" s="49">
        <v>22641920</v>
      </c>
      <c r="AD87" s="49">
        <v>24091002.879999999</v>
      </c>
      <c r="AE87" s="49">
        <v>25632827.059999999</v>
      </c>
      <c r="AF87" s="49">
        <v>27273328</v>
      </c>
      <c r="AG87" s="49">
        <v>29018820.989999998</v>
      </c>
      <c r="AH87" s="49">
        <v>30876025.530000001</v>
      </c>
      <c r="AI87" s="49">
        <v>32852091.170000002</v>
      </c>
      <c r="AJ87" s="76">
        <f t="shared" si="101"/>
        <v>233666015.63</v>
      </c>
      <c r="AK87" s="45"/>
      <c r="AL87" s="45"/>
      <c r="AM87" s="45"/>
      <c r="AN87" s="45"/>
      <c r="AO87" s="49">
        <v>20000000</v>
      </c>
      <c r="AP87" s="26" t="s">
        <v>46</v>
      </c>
      <c r="AQ87" s="45"/>
      <c r="AR87" s="45"/>
      <c r="AS87" s="49">
        <v>21280000</v>
      </c>
      <c r="AT87" s="26" t="s">
        <v>46</v>
      </c>
      <c r="AU87" s="45"/>
      <c r="AV87" s="45"/>
      <c r="AW87" s="49">
        <v>22641920</v>
      </c>
      <c r="AX87" s="26" t="s">
        <v>46</v>
      </c>
      <c r="AY87" s="45"/>
      <c r="AZ87" s="45"/>
      <c r="BA87" s="49">
        <v>24091002.879999999</v>
      </c>
      <c r="BB87" s="26" t="s">
        <v>46</v>
      </c>
      <c r="BC87" s="45"/>
      <c r="BD87" s="45"/>
      <c r="BE87" s="49">
        <v>25632827.059999999</v>
      </c>
      <c r="BF87" s="26" t="s">
        <v>46</v>
      </c>
      <c r="BG87" s="45"/>
      <c r="BH87" s="45"/>
      <c r="BI87" s="49">
        <v>27273328</v>
      </c>
      <c r="BJ87" s="26" t="s">
        <v>46</v>
      </c>
      <c r="BK87" s="45"/>
      <c r="BL87" s="45"/>
      <c r="BM87" s="49">
        <v>29018820.989999998</v>
      </c>
      <c r="BN87" s="26" t="s">
        <v>46</v>
      </c>
      <c r="BO87" s="45"/>
      <c r="BP87" s="45"/>
      <c r="BQ87" s="49">
        <v>30876025.530000001</v>
      </c>
      <c r="BR87" s="26" t="s">
        <v>46</v>
      </c>
      <c r="BS87" s="45"/>
      <c r="BT87" s="45"/>
      <c r="BU87" s="49">
        <v>32852091.170000002</v>
      </c>
      <c r="BV87" s="26" t="s">
        <v>46</v>
      </c>
      <c r="BW87" s="45"/>
      <c r="BX87" s="45"/>
    </row>
    <row r="88" spans="1:76" s="11" customFormat="1" ht="120" customHeight="1" x14ac:dyDescent="0.45">
      <c r="A88" s="164"/>
      <c r="B88" s="35" t="s">
        <v>430</v>
      </c>
      <c r="C88" s="35"/>
      <c r="D88" s="35" t="s">
        <v>37</v>
      </c>
      <c r="E88" s="35" t="s">
        <v>422</v>
      </c>
      <c r="F88" s="35" t="s">
        <v>423</v>
      </c>
      <c r="G88" s="35" t="s">
        <v>424</v>
      </c>
      <c r="H88" s="41" t="s">
        <v>41</v>
      </c>
      <c r="I88" s="41" t="s">
        <v>42</v>
      </c>
      <c r="J88" s="35" t="s">
        <v>431</v>
      </c>
      <c r="K88" s="35" t="s">
        <v>432</v>
      </c>
      <c r="L88" s="45" t="s">
        <v>141</v>
      </c>
      <c r="M88" s="45"/>
      <c r="N88" s="45"/>
      <c r="O88" s="45"/>
      <c r="P88" s="46">
        <v>0.2</v>
      </c>
      <c r="Q88" s="46">
        <f>P88+0.1</f>
        <v>0.30000000000000004</v>
      </c>
      <c r="R88" s="46">
        <f t="shared" ref="R88:X88" si="102">Q88+0.1</f>
        <v>0.4</v>
      </c>
      <c r="S88" s="46">
        <f t="shared" si="102"/>
        <v>0.5</v>
      </c>
      <c r="T88" s="46">
        <f t="shared" si="102"/>
        <v>0.6</v>
      </c>
      <c r="U88" s="46">
        <f t="shared" si="102"/>
        <v>0.7</v>
      </c>
      <c r="V88" s="46">
        <f t="shared" si="102"/>
        <v>0.79999999999999993</v>
      </c>
      <c r="W88" s="46">
        <f t="shared" si="102"/>
        <v>0.89999999999999991</v>
      </c>
      <c r="X88" s="46">
        <f t="shared" si="102"/>
        <v>0.99999999999999989</v>
      </c>
      <c r="Y88" s="46">
        <f>X88</f>
        <v>0.99999999999999989</v>
      </c>
      <c r="Z88" s="45"/>
      <c r="AA88" s="49">
        <v>38304000</v>
      </c>
      <c r="AB88" s="49">
        <v>40755456</v>
      </c>
      <c r="AC88" s="49">
        <v>43363805.18</v>
      </c>
      <c r="AD88" s="49">
        <v>46139088.719999999</v>
      </c>
      <c r="AE88" s="49">
        <v>49091990.390000001</v>
      </c>
      <c r="AF88" s="49">
        <v>52233877.780000001</v>
      </c>
      <c r="AG88" s="49">
        <v>55576845.960000001</v>
      </c>
      <c r="AH88" s="49">
        <v>59133764.100000001</v>
      </c>
      <c r="AI88" s="49">
        <v>62918325</v>
      </c>
      <c r="AJ88" s="76">
        <f t="shared" si="101"/>
        <v>447517153.13000005</v>
      </c>
      <c r="AK88" s="45"/>
      <c r="AL88" s="45"/>
      <c r="AM88" s="45"/>
      <c r="AN88" s="45"/>
      <c r="AO88" s="49">
        <v>38304000</v>
      </c>
      <c r="AP88" s="26" t="s">
        <v>46</v>
      </c>
      <c r="AQ88" s="45"/>
      <c r="AR88" s="45"/>
      <c r="AS88" s="49">
        <v>40755456</v>
      </c>
      <c r="AT88" s="26" t="s">
        <v>46</v>
      </c>
      <c r="AU88" s="45"/>
      <c r="AV88" s="45"/>
      <c r="AW88" s="49">
        <v>43363805.18</v>
      </c>
      <c r="AX88" s="26" t="s">
        <v>46</v>
      </c>
      <c r="AY88" s="45"/>
      <c r="AZ88" s="45"/>
      <c r="BA88" s="49">
        <v>46139088.719999999</v>
      </c>
      <c r="BB88" s="26" t="s">
        <v>46</v>
      </c>
      <c r="BC88" s="45"/>
      <c r="BD88" s="45"/>
      <c r="BE88" s="49">
        <v>49091990.390000001</v>
      </c>
      <c r="BF88" s="26" t="s">
        <v>46</v>
      </c>
      <c r="BG88" s="45"/>
      <c r="BH88" s="45"/>
      <c r="BI88" s="49">
        <v>52233877.780000001</v>
      </c>
      <c r="BJ88" s="26" t="s">
        <v>46</v>
      </c>
      <c r="BK88" s="45"/>
      <c r="BL88" s="45"/>
      <c r="BM88" s="49">
        <v>55576845.960000001</v>
      </c>
      <c r="BN88" s="26" t="s">
        <v>46</v>
      </c>
      <c r="BO88" s="45"/>
      <c r="BP88" s="45"/>
      <c r="BQ88" s="49">
        <v>59133764.100000001</v>
      </c>
      <c r="BR88" s="26" t="s">
        <v>46</v>
      </c>
      <c r="BS88" s="45"/>
      <c r="BT88" s="45"/>
      <c r="BU88" s="49">
        <v>62918325</v>
      </c>
      <c r="BV88" s="26" t="s">
        <v>46</v>
      </c>
      <c r="BW88" s="45"/>
      <c r="BX88" s="45"/>
    </row>
    <row r="89" spans="1:76" s="11" customFormat="1" ht="142.5" customHeight="1" x14ac:dyDescent="0.45">
      <c r="A89" s="164"/>
      <c r="B89" s="35" t="s">
        <v>433</v>
      </c>
      <c r="C89" s="100"/>
      <c r="D89" s="35" t="s">
        <v>157</v>
      </c>
      <c r="E89" s="35" t="s">
        <v>158</v>
      </c>
      <c r="F89" s="45" t="s">
        <v>201</v>
      </c>
      <c r="G89" s="35" t="s">
        <v>202</v>
      </c>
      <c r="H89" s="41" t="s">
        <v>41</v>
      </c>
      <c r="I89" s="41" t="s">
        <v>42</v>
      </c>
      <c r="J89" s="35" t="s">
        <v>434</v>
      </c>
      <c r="K89" s="35" t="s">
        <v>435</v>
      </c>
      <c r="L89" s="45" t="s">
        <v>54</v>
      </c>
      <c r="M89" s="45"/>
      <c r="N89" s="45"/>
      <c r="O89" s="45"/>
      <c r="P89" s="45">
        <v>1</v>
      </c>
      <c r="Q89" s="45">
        <v>1</v>
      </c>
      <c r="R89" s="45">
        <v>1</v>
      </c>
      <c r="S89" s="45">
        <v>1</v>
      </c>
      <c r="T89" s="45">
        <v>1</v>
      </c>
      <c r="U89" s="45">
        <v>1</v>
      </c>
      <c r="V89" s="45">
        <v>1</v>
      </c>
      <c r="W89" s="45">
        <v>1</v>
      </c>
      <c r="X89" s="45">
        <v>1</v>
      </c>
      <c r="Y89" s="45">
        <v>9</v>
      </c>
      <c r="Z89" s="45"/>
      <c r="AA89" s="102">
        <v>20564000</v>
      </c>
      <c r="AB89" s="102">
        <v>21797840</v>
      </c>
      <c r="AC89" s="102">
        <v>23105710</v>
      </c>
      <c r="AD89" s="102">
        <v>24492053</v>
      </c>
      <c r="AE89" s="102">
        <v>25961576</v>
      </c>
      <c r="AF89" s="102">
        <v>27519271</v>
      </c>
      <c r="AG89" s="102">
        <v>29170427</v>
      </c>
      <c r="AH89" s="102">
        <v>30920653</v>
      </c>
      <c r="AI89" s="102">
        <v>32775892</v>
      </c>
      <c r="AJ89" s="76">
        <f t="shared" si="101"/>
        <v>236307422</v>
      </c>
      <c r="AK89" s="45"/>
      <c r="AL89" s="45"/>
      <c r="AM89" s="45"/>
      <c r="AN89" s="45"/>
      <c r="AO89" s="102">
        <v>20564000</v>
      </c>
      <c r="AP89" s="26" t="s">
        <v>46</v>
      </c>
      <c r="AQ89" s="45"/>
      <c r="AR89" s="45"/>
      <c r="AS89" s="102">
        <v>21797840</v>
      </c>
      <c r="AT89" s="26" t="s">
        <v>46</v>
      </c>
      <c r="AU89" s="45"/>
      <c r="AV89" s="45"/>
      <c r="AW89" s="102">
        <v>23105710</v>
      </c>
      <c r="AX89" s="26" t="s">
        <v>46</v>
      </c>
      <c r="AY89" s="45"/>
      <c r="AZ89" s="45"/>
      <c r="BA89" s="102">
        <v>24492053</v>
      </c>
      <c r="BB89" s="26" t="s">
        <v>46</v>
      </c>
      <c r="BC89" s="45"/>
      <c r="BD89" s="45"/>
      <c r="BE89" s="102">
        <v>25961576</v>
      </c>
      <c r="BF89" s="26" t="s">
        <v>46</v>
      </c>
      <c r="BG89" s="45"/>
      <c r="BH89" s="45"/>
      <c r="BI89" s="102">
        <v>27519271</v>
      </c>
      <c r="BJ89" s="26" t="s">
        <v>46</v>
      </c>
      <c r="BK89" s="45"/>
      <c r="BL89" s="45"/>
      <c r="BM89" s="102">
        <v>29170427</v>
      </c>
      <c r="BN89" s="26" t="s">
        <v>46</v>
      </c>
      <c r="BO89" s="45"/>
      <c r="BP89" s="45"/>
      <c r="BQ89" s="102">
        <v>30920653</v>
      </c>
      <c r="BR89" s="26" t="s">
        <v>46</v>
      </c>
      <c r="BS89" s="45"/>
      <c r="BT89" s="45"/>
      <c r="BU89" s="102">
        <v>32775892</v>
      </c>
      <c r="BV89" s="26" t="s">
        <v>46</v>
      </c>
      <c r="BW89" s="45"/>
      <c r="BX89" s="45"/>
    </row>
    <row r="90" spans="1:76" s="11" customFormat="1" ht="142.5" customHeight="1" x14ac:dyDescent="0.45">
      <c r="A90" s="164"/>
      <c r="B90" s="35" t="s">
        <v>436</v>
      </c>
      <c r="C90" s="100"/>
      <c r="D90" s="35" t="s">
        <v>157</v>
      </c>
      <c r="E90" s="35" t="s">
        <v>437</v>
      </c>
      <c r="F90" s="45" t="s">
        <v>201</v>
      </c>
      <c r="G90" s="35" t="s">
        <v>202</v>
      </c>
      <c r="H90" s="41" t="s">
        <v>41</v>
      </c>
      <c r="I90" s="41" t="s">
        <v>42</v>
      </c>
      <c r="J90" s="35" t="s">
        <v>438</v>
      </c>
      <c r="K90" s="35" t="s">
        <v>439</v>
      </c>
      <c r="L90" s="45" t="s">
        <v>54</v>
      </c>
      <c r="M90" s="45"/>
      <c r="N90" s="45"/>
      <c r="O90" s="45"/>
      <c r="P90" s="45">
        <v>1</v>
      </c>
      <c r="Q90" s="45">
        <v>1</v>
      </c>
      <c r="R90" s="45">
        <v>1</v>
      </c>
      <c r="S90" s="45">
        <v>1</v>
      </c>
      <c r="T90" s="45">
        <v>1</v>
      </c>
      <c r="U90" s="45">
        <v>1</v>
      </c>
      <c r="V90" s="45">
        <v>1</v>
      </c>
      <c r="W90" s="45">
        <v>1</v>
      </c>
      <c r="X90" s="45">
        <v>1</v>
      </c>
      <c r="Y90" s="45">
        <v>9</v>
      </c>
      <c r="Z90" s="45"/>
      <c r="AA90" s="102">
        <v>25705000</v>
      </c>
      <c r="AB90" s="102">
        <v>27247300</v>
      </c>
      <c r="AC90" s="102">
        <v>28882138</v>
      </c>
      <c r="AD90" s="102">
        <v>30615066</v>
      </c>
      <c r="AE90" s="102">
        <v>32451970</v>
      </c>
      <c r="AF90" s="102">
        <v>34399088</v>
      </c>
      <c r="AG90" s="102">
        <v>36463034</v>
      </c>
      <c r="AH90" s="102">
        <v>38650816</v>
      </c>
      <c r="AI90" s="102">
        <v>40969865</v>
      </c>
      <c r="AJ90" s="76">
        <f t="shared" si="101"/>
        <v>295384277</v>
      </c>
      <c r="AK90" s="45"/>
      <c r="AL90" s="45"/>
      <c r="AM90" s="45"/>
      <c r="AN90" s="45"/>
      <c r="AO90" s="102">
        <v>25705000</v>
      </c>
      <c r="AP90" s="26" t="s">
        <v>46</v>
      </c>
      <c r="AQ90" s="45"/>
      <c r="AR90" s="45"/>
      <c r="AS90" s="102">
        <v>27247300</v>
      </c>
      <c r="AT90" s="26" t="s">
        <v>46</v>
      </c>
      <c r="AU90" s="45"/>
      <c r="AV90" s="45"/>
      <c r="AW90" s="102">
        <v>28882138</v>
      </c>
      <c r="AX90" s="26" t="s">
        <v>46</v>
      </c>
      <c r="AY90" s="45"/>
      <c r="AZ90" s="45"/>
      <c r="BA90" s="102">
        <v>30615066</v>
      </c>
      <c r="BB90" s="26" t="s">
        <v>46</v>
      </c>
      <c r="BC90" s="45"/>
      <c r="BD90" s="45"/>
      <c r="BE90" s="102">
        <v>32451970</v>
      </c>
      <c r="BF90" s="26" t="s">
        <v>46</v>
      </c>
      <c r="BG90" s="45"/>
      <c r="BH90" s="45"/>
      <c r="BI90" s="102">
        <v>34399088</v>
      </c>
      <c r="BJ90" s="26" t="s">
        <v>46</v>
      </c>
      <c r="BK90" s="45"/>
      <c r="BL90" s="45"/>
      <c r="BM90" s="102">
        <v>36463034</v>
      </c>
      <c r="BN90" s="26" t="s">
        <v>46</v>
      </c>
      <c r="BO90" s="45"/>
      <c r="BP90" s="45"/>
      <c r="BQ90" s="102">
        <v>38650816</v>
      </c>
      <c r="BR90" s="26" t="s">
        <v>46</v>
      </c>
      <c r="BS90" s="45"/>
      <c r="BT90" s="45"/>
      <c r="BU90" s="102">
        <v>40969865</v>
      </c>
      <c r="BV90" s="26" t="s">
        <v>46</v>
      </c>
      <c r="BW90" s="45"/>
      <c r="BX90" s="45"/>
    </row>
    <row r="91" spans="1:76" s="11" customFormat="1" ht="103.5" customHeight="1" x14ac:dyDescent="0.45">
      <c r="A91" s="164"/>
      <c r="B91" s="35" t="s">
        <v>440</v>
      </c>
      <c r="C91" s="100"/>
      <c r="D91" s="35" t="s">
        <v>190</v>
      </c>
      <c r="E91" s="35" t="s">
        <v>191</v>
      </c>
      <c r="F91" s="45" t="s">
        <v>192</v>
      </c>
      <c r="G91" s="39" t="s">
        <v>193</v>
      </c>
      <c r="H91" s="40" t="s">
        <v>145</v>
      </c>
      <c r="I91" s="40" t="s">
        <v>42</v>
      </c>
      <c r="J91" s="35" t="s">
        <v>441</v>
      </c>
      <c r="K91" s="35" t="s">
        <v>441</v>
      </c>
      <c r="L91" s="45" t="s">
        <v>54</v>
      </c>
      <c r="M91" s="45"/>
      <c r="N91" s="45"/>
      <c r="O91" s="45">
        <v>1</v>
      </c>
      <c r="P91" s="45">
        <v>2</v>
      </c>
      <c r="Q91" s="45">
        <v>2</v>
      </c>
      <c r="R91" s="45">
        <v>2</v>
      </c>
      <c r="S91" s="45">
        <v>2</v>
      </c>
      <c r="T91" s="45">
        <v>2</v>
      </c>
      <c r="U91" s="45">
        <v>2</v>
      </c>
      <c r="V91" s="45">
        <v>2</v>
      </c>
      <c r="W91" s="45">
        <v>2</v>
      </c>
      <c r="X91" s="45">
        <v>2</v>
      </c>
      <c r="Y91" s="45">
        <v>19</v>
      </c>
      <c r="Z91" s="138">
        <v>11400000</v>
      </c>
      <c r="AA91" s="138">
        <v>11400000</v>
      </c>
      <c r="AB91" s="138">
        <v>11400000</v>
      </c>
      <c r="AC91" s="138">
        <v>11400000</v>
      </c>
      <c r="AD91" s="138">
        <v>11400000</v>
      </c>
      <c r="AE91" s="138">
        <v>11400000</v>
      </c>
      <c r="AF91" s="138">
        <v>11400000</v>
      </c>
      <c r="AG91" s="138">
        <v>11400000</v>
      </c>
      <c r="AH91" s="138">
        <v>11400000</v>
      </c>
      <c r="AI91" s="138">
        <v>11400000</v>
      </c>
      <c r="AJ91" s="72">
        <f>SUM(Z91:AI91)</f>
        <v>114000000</v>
      </c>
      <c r="AK91" s="138">
        <v>11400000</v>
      </c>
      <c r="AL91" s="26" t="s">
        <v>198</v>
      </c>
      <c r="AM91" s="45"/>
      <c r="AN91" s="45"/>
      <c r="AO91" s="138">
        <v>11400000</v>
      </c>
      <c r="AP91" s="26" t="s">
        <v>198</v>
      </c>
      <c r="AQ91" s="45"/>
      <c r="AR91" s="45"/>
      <c r="AS91" s="138">
        <v>11400000</v>
      </c>
      <c r="AT91" s="26" t="s">
        <v>198</v>
      </c>
      <c r="AU91" s="45"/>
      <c r="AV91" s="45"/>
      <c r="AW91" s="138">
        <v>11400000</v>
      </c>
      <c r="AX91" s="26" t="s">
        <v>198</v>
      </c>
      <c r="AY91" s="45"/>
      <c r="AZ91" s="45"/>
      <c r="BA91" s="138">
        <v>11400000</v>
      </c>
      <c r="BB91" s="26" t="s">
        <v>198</v>
      </c>
      <c r="BC91" s="45"/>
      <c r="BD91" s="45"/>
      <c r="BE91" s="138">
        <v>11400000</v>
      </c>
      <c r="BF91" s="26" t="s">
        <v>198</v>
      </c>
      <c r="BG91" s="45"/>
      <c r="BH91" s="45"/>
      <c r="BI91" s="138">
        <v>11400000</v>
      </c>
      <c r="BJ91" s="26" t="s">
        <v>198</v>
      </c>
      <c r="BK91" s="45"/>
      <c r="BL91" s="45"/>
      <c r="BM91" s="138">
        <v>11400000</v>
      </c>
      <c r="BN91" s="26" t="s">
        <v>198</v>
      </c>
      <c r="BO91" s="45"/>
      <c r="BP91" s="45"/>
      <c r="BQ91" s="138">
        <v>11400000</v>
      </c>
      <c r="BR91" s="26" t="s">
        <v>198</v>
      </c>
      <c r="BS91" s="45"/>
      <c r="BT91" s="45"/>
      <c r="BU91" s="138">
        <v>11400000</v>
      </c>
      <c r="BV91" s="26" t="s">
        <v>198</v>
      </c>
      <c r="BW91" s="45"/>
      <c r="BX91" s="45"/>
    </row>
    <row r="92" spans="1:76" s="11" customFormat="1" ht="171.75" customHeight="1" x14ac:dyDescent="0.45">
      <c r="A92" s="164"/>
      <c r="B92" s="35" t="s">
        <v>442</v>
      </c>
      <c r="C92" s="45"/>
      <c r="D92" s="35" t="s">
        <v>169</v>
      </c>
      <c r="E92" s="35" t="s">
        <v>170</v>
      </c>
      <c r="F92" s="35" t="s">
        <v>171</v>
      </c>
      <c r="G92" s="53" t="s">
        <v>172</v>
      </c>
      <c r="H92" s="40" t="s">
        <v>41</v>
      </c>
      <c r="I92" s="41" t="s">
        <v>42</v>
      </c>
      <c r="J92" s="35" t="s">
        <v>443</v>
      </c>
      <c r="K92" s="35" t="s">
        <v>444</v>
      </c>
      <c r="L92" s="45" t="s">
        <v>54</v>
      </c>
      <c r="M92" s="45"/>
      <c r="N92" s="45"/>
      <c r="O92" s="45"/>
      <c r="P92" s="45">
        <v>1</v>
      </c>
      <c r="Q92" s="45">
        <v>1</v>
      </c>
      <c r="R92" s="45">
        <v>1</v>
      </c>
      <c r="S92" s="45">
        <v>1</v>
      </c>
      <c r="T92" s="45">
        <v>1</v>
      </c>
      <c r="U92" s="45">
        <v>1</v>
      </c>
      <c r="V92" s="45">
        <v>1</v>
      </c>
      <c r="W92" s="45">
        <v>1</v>
      </c>
      <c r="X92" s="45">
        <v>1</v>
      </c>
      <c r="Y92" s="45">
        <v>9</v>
      </c>
      <c r="Z92" s="45"/>
      <c r="AA92" s="107">
        <v>8755000</v>
      </c>
      <c r="AB92" s="107">
        <f>+AA92*(1+0.03)</f>
        <v>9017650</v>
      </c>
      <c r="AC92" s="107">
        <f>+AB92*(1+0.03)</f>
        <v>9288179.5</v>
      </c>
      <c r="AD92" s="107">
        <f t="shared" ref="AD92:AI92" si="103">+AC92*(1+0.03)</f>
        <v>9566824.8849999998</v>
      </c>
      <c r="AE92" s="107">
        <f t="shared" si="103"/>
        <v>9853829.6315499991</v>
      </c>
      <c r="AF92" s="107">
        <f t="shared" si="103"/>
        <v>10149444.520496499</v>
      </c>
      <c r="AG92" s="107">
        <f t="shared" si="103"/>
        <v>10453927.856111394</v>
      </c>
      <c r="AH92" s="107">
        <f t="shared" si="103"/>
        <v>10767545.691794736</v>
      </c>
      <c r="AI92" s="107">
        <f t="shared" si="103"/>
        <v>11090572.062548578</v>
      </c>
      <c r="AJ92" s="107">
        <f>SUM(AA92:AI92)</f>
        <v>88942974.1475012</v>
      </c>
      <c r="AK92" s="45"/>
      <c r="AL92" s="45"/>
      <c r="AM92" s="45"/>
      <c r="AN92" s="45"/>
      <c r="AO92" s="54">
        <f>+AA92</f>
        <v>8755000</v>
      </c>
      <c r="AP92" s="26" t="s">
        <v>46</v>
      </c>
      <c r="AQ92" s="45"/>
      <c r="AR92" s="45"/>
      <c r="AS92" s="55">
        <f>+AB92</f>
        <v>9017650</v>
      </c>
      <c r="AT92" s="26" t="s">
        <v>46</v>
      </c>
      <c r="AU92" s="45"/>
      <c r="AV92" s="45"/>
      <c r="AW92" s="55">
        <f>+AC92</f>
        <v>9288179.5</v>
      </c>
      <c r="AX92" s="26" t="s">
        <v>46</v>
      </c>
      <c r="AY92" s="45"/>
      <c r="AZ92" s="45"/>
      <c r="BA92" s="55">
        <f>+AD92</f>
        <v>9566824.8849999998</v>
      </c>
      <c r="BB92" s="26" t="s">
        <v>46</v>
      </c>
      <c r="BC92" s="45"/>
      <c r="BD92" s="45"/>
      <c r="BE92" s="55">
        <f>+AE92</f>
        <v>9853829.6315499991</v>
      </c>
      <c r="BF92" s="26" t="s">
        <v>46</v>
      </c>
      <c r="BG92" s="45"/>
      <c r="BH92" s="45"/>
      <c r="BI92" s="55">
        <f>+AF92</f>
        <v>10149444.520496499</v>
      </c>
      <c r="BJ92" s="26" t="s">
        <v>46</v>
      </c>
      <c r="BK92" s="45"/>
      <c r="BL92" s="45"/>
      <c r="BM92" s="55">
        <f>+AG92</f>
        <v>10453927.856111394</v>
      </c>
      <c r="BN92" s="26" t="s">
        <v>46</v>
      </c>
      <c r="BO92" s="45"/>
      <c r="BP92" s="45"/>
      <c r="BQ92" s="55">
        <f>+AH92</f>
        <v>10767545.691794736</v>
      </c>
      <c r="BR92" s="26" t="s">
        <v>46</v>
      </c>
      <c r="BS92" s="45"/>
      <c r="BT92" s="45"/>
      <c r="BU92" s="55">
        <f>+AI92</f>
        <v>11090572.062548578</v>
      </c>
      <c r="BV92" s="26" t="s">
        <v>46</v>
      </c>
      <c r="BW92" s="45"/>
      <c r="BX92" s="45"/>
    </row>
    <row r="93" spans="1:76" s="11" customFormat="1" ht="171.75" customHeight="1" x14ac:dyDescent="0.45">
      <c r="A93" s="164"/>
      <c r="B93" s="35" t="s">
        <v>445</v>
      </c>
      <c r="C93" s="45"/>
      <c r="D93" s="35" t="s">
        <v>223</v>
      </c>
      <c r="E93" s="35" t="s">
        <v>342</v>
      </c>
      <c r="F93" s="45" t="s">
        <v>343</v>
      </c>
      <c r="G93" s="45" t="s">
        <v>344</v>
      </c>
      <c r="H93" s="40" t="s">
        <v>51</v>
      </c>
      <c r="I93" s="41" t="s">
        <v>42</v>
      </c>
      <c r="J93" s="35" t="s">
        <v>446</v>
      </c>
      <c r="K93" s="35" t="s">
        <v>447</v>
      </c>
      <c r="L93" s="45" t="s">
        <v>141</v>
      </c>
      <c r="M93" s="45"/>
      <c r="N93" s="45"/>
      <c r="O93" s="45">
        <v>1</v>
      </c>
      <c r="P93" s="45">
        <v>2</v>
      </c>
      <c r="Q93" s="45">
        <v>3</v>
      </c>
      <c r="R93" s="45">
        <v>4</v>
      </c>
      <c r="S93" s="45">
        <v>5</v>
      </c>
      <c r="T93" s="45">
        <v>6</v>
      </c>
      <c r="U93" s="45">
        <v>7</v>
      </c>
      <c r="V93" s="45">
        <v>8</v>
      </c>
      <c r="W93" s="45">
        <v>8</v>
      </c>
      <c r="X93" s="45">
        <v>10</v>
      </c>
      <c r="Y93" s="45">
        <v>10</v>
      </c>
      <c r="Z93" s="38">
        <v>5300000</v>
      </c>
      <c r="AA93" s="38">
        <v>5459000</v>
      </c>
      <c r="AB93" s="38">
        <v>5622770</v>
      </c>
      <c r="AC93" s="38">
        <v>5791453</v>
      </c>
      <c r="AD93" s="38">
        <v>5965197</v>
      </c>
      <c r="AE93" s="38">
        <v>6144153</v>
      </c>
      <c r="AF93" s="38">
        <v>6328477</v>
      </c>
      <c r="AG93" s="38">
        <v>6518331</v>
      </c>
      <c r="AH93" s="38">
        <v>6713881</v>
      </c>
      <c r="AI93" s="38">
        <v>6915298</v>
      </c>
      <c r="AJ93" s="139">
        <f>SUM(Z93:AI93)</f>
        <v>60758560</v>
      </c>
      <c r="AK93" s="38">
        <v>5300000</v>
      </c>
      <c r="AL93" s="26" t="s">
        <v>46</v>
      </c>
      <c r="AM93" s="100"/>
      <c r="AN93" s="100"/>
      <c r="AO93" s="38">
        <v>5791453</v>
      </c>
      <c r="AP93" s="26" t="s">
        <v>46</v>
      </c>
      <c r="AQ93" s="100"/>
      <c r="AR93" s="100"/>
      <c r="AS93" s="38">
        <v>5622770</v>
      </c>
      <c r="AT93" s="26" t="s">
        <v>46</v>
      </c>
      <c r="AU93" s="100"/>
      <c r="AV93" s="100"/>
      <c r="AW93" s="38">
        <v>5791453</v>
      </c>
      <c r="AX93" s="26" t="s">
        <v>46</v>
      </c>
      <c r="AY93" s="100"/>
      <c r="AZ93" s="100"/>
      <c r="BA93" s="38">
        <v>5965197</v>
      </c>
      <c r="BB93" s="26" t="s">
        <v>46</v>
      </c>
      <c r="BC93" s="100"/>
      <c r="BD93" s="100"/>
      <c r="BE93" s="38">
        <v>6144153</v>
      </c>
      <c r="BF93" s="26" t="s">
        <v>46</v>
      </c>
      <c r="BG93" s="100"/>
      <c r="BH93" s="100"/>
      <c r="BI93" s="38">
        <v>6328477</v>
      </c>
      <c r="BJ93" s="26" t="s">
        <v>46</v>
      </c>
      <c r="BK93" s="100"/>
      <c r="BL93" s="100"/>
      <c r="BM93" s="38">
        <v>6518331</v>
      </c>
      <c r="BN93" s="26" t="s">
        <v>46</v>
      </c>
      <c r="BO93" s="100"/>
      <c r="BP93" s="100"/>
      <c r="BQ93" s="38">
        <v>6713881</v>
      </c>
      <c r="BR93" s="26" t="s">
        <v>46</v>
      </c>
      <c r="BS93" s="100"/>
      <c r="BT93" s="100"/>
      <c r="BU93" s="38">
        <v>6915298</v>
      </c>
      <c r="BV93" s="26" t="s">
        <v>46</v>
      </c>
      <c r="BW93" s="100"/>
      <c r="BX93" s="100"/>
    </row>
    <row r="94" spans="1:76" x14ac:dyDescent="0.45">
      <c r="A94" s="3"/>
      <c r="B94" s="9"/>
      <c r="C94" s="9"/>
      <c r="D94" s="9"/>
      <c r="E94" s="9"/>
      <c r="F94" s="9"/>
      <c r="G94" s="9"/>
      <c r="H94" s="33"/>
      <c r="I94" s="33"/>
      <c r="J94" s="9"/>
      <c r="K94" s="9"/>
      <c r="L94" s="9"/>
      <c r="M94" s="9"/>
      <c r="N94" s="9"/>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7"/>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row>
  </sheetData>
  <sheetProtection selectLockedCells="1" selectUnlockedCells="1"/>
  <mergeCells count="49">
    <mergeCell ref="A78:A93"/>
    <mergeCell ref="A26:A41"/>
    <mergeCell ref="A43:A76"/>
    <mergeCell ref="AK2:AN2"/>
    <mergeCell ref="L2:L4"/>
    <mergeCell ref="J2:J4"/>
    <mergeCell ref="K2:K4"/>
    <mergeCell ref="Z2:Z4"/>
    <mergeCell ref="O2:O4"/>
    <mergeCell ref="P2:P4"/>
    <mergeCell ref="Q2:Q4"/>
    <mergeCell ref="R2:R4"/>
    <mergeCell ref="S2:S4"/>
    <mergeCell ref="A5:A24"/>
    <mergeCell ref="T2:T4"/>
    <mergeCell ref="A1:A4"/>
    <mergeCell ref="Z1:AJ1"/>
    <mergeCell ref="BM2:BP2"/>
    <mergeCell ref="BQ2:BT2"/>
    <mergeCell ref="BU2:BX2"/>
    <mergeCell ref="BA2:BD2"/>
    <mergeCell ref="AA2:AA4"/>
    <mergeCell ref="AB2:AB4"/>
    <mergeCell ref="AC2:AC4"/>
    <mergeCell ref="AD2:AD4"/>
    <mergeCell ref="AE2:AE4"/>
    <mergeCell ref="AF2:AF4"/>
    <mergeCell ref="AG2:AG4"/>
    <mergeCell ref="AH2:AH4"/>
    <mergeCell ref="AI2:AI4"/>
    <mergeCell ref="AJ2:AJ4"/>
    <mergeCell ref="BE2:BH2"/>
    <mergeCell ref="B1:B4"/>
    <mergeCell ref="H2:H4"/>
    <mergeCell ref="I2:I4"/>
    <mergeCell ref="D2:D4"/>
    <mergeCell ref="E2:E4"/>
    <mergeCell ref="F2:F4"/>
    <mergeCell ref="G2:G4"/>
    <mergeCell ref="C2:C3"/>
    <mergeCell ref="BI2:BL2"/>
    <mergeCell ref="U2:U4"/>
    <mergeCell ref="V2:V4"/>
    <mergeCell ref="W2:W4"/>
    <mergeCell ref="X2:X4"/>
    <mergeCell ref="Y2:Y4"/>
    <mergeCell ref="AW2:AZ2"/>
    <mergeCell ref="AO2:AR2"/>
    <mergeCell ref="AS2:AV2"/>
  </mergeCells>
  <dataValidations count="23">
    <dataValidation allowBlank="1" showInputMessage="1" showErrorMessage="1" prompt="Escriba la fórmula de cálculo del indicador, teniendo en cuenta las indicaciones del paso 1. Plan de acción en la hoja &quot;Instrucciones PAS&quot;." sqref="K2:K4" xr:uid="{B2D7E614-0898-4908-9DBF-41B7AE932A26}"/>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B1:B4" xr:uid="{111E6CD2-5CF4-4986-8CCC-CBDFA3A22004}"/>
    <dataValidation allowBlank="1" showInputMessage="1" showErrorMessage="1" prompt="Seleccione la forma de acumulación del indicador, teniendo en cuenta las indicaciones del paso 1. Plan de acción en la hoja &quot;Instrucciones PAS&quot;." sqref="L2:L4" xr:uid="{8E0E460A-3448-4707-ADEC-B928C2B4A46B}"/>
    <dataValidation allowBlank="1" showInputMessage="1" showErrorMessage="1" prompt="Escriba el valor y fecha de la línea base de los indicadores que tienen disponibles dicha información. Recuerde que la línea base debe estar expresada en la misma unidad de la meta." sqref="M2:N3" xr:uid="{D56D421F-81D0-4D2D-BD8B-C1655A6795FF}"/>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K2:AK3 AO2:AO3 AS2:AS3 BA2:BA3 AW2:AW3 BE2:BE3 BI2:BI3 BM2:BM3 BQ2:BQ3 BU2:BU3" xr:uid="{352D7570-7A4C-4081-B0D2-C630890C938F}"/>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Z2:AI4" xr:uid="{56B88E93-0260-4177-AA7A-4F3DCF74CCFF}"/>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Y2:Y4" xr:uid="{2565D3AF-14B0-41C9-B0E4-B9EBD0DC2614}"/>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C1:C2 C4" xr:uid="{7F7D859B-9A0F-48F2-92C2-FE28D24B1062}"/>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Z1" xr:uid="{6E97D049-BEDD-402F-AC55-19604F06944C}"/>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A1:A4" xr:uid="{38899EEC-F2AC-4DDF-93E9-0F8D510A4153}"/>
    <dataValidation allowBlank="1" showInputMessage="1" showErrorMessage="1" prompt="Defina el período de tiempo en el que la acción será ejecutada." sqref="H1:I1" xr:uid="{A547A9A5-B3E4-470D-905C-335E4FA7868D}"/>
    <dataValidation allowBlank="1" showInputMessage="1" showErrorMessage="1" prompt="Escriba el nombre completo de la persona responsable de reportar la ejecución de la acción." sqref="F2:F3" xr:uid="{97D9AAD6-213F-4880-8D37-C53E210C1A12}"/>
    <dataValidation allowBlank="1" showInputMessage="1" showErrorMessage="1" prompt="En caso de cambios en los responsables de la ejecución, por favor actualizar la información con la del nuevo responsable." sqref="D1" xr:uid="{3802018A-7D9C-4477-A568-F0CD96E0A92D}"/>
    <dataValidation allowBlank="1" showInputMessage="1" showErrorMessage="1" prompt="Escriba la entidad responsable de la ejecución de la acción. Utilice nombres completos y no siglas." sqref="D2:D3" xr:uid="{9DB6AA0E-7B02-4772-B3C9-3F97DDD0527C}"/>
    <dataValidation allowBlank="1" showInputMessage="1" showErrorMessage="1" prompt="Escriba el nombre de la Dirección, Subdirección, Grupo o Unidad encargada de la ejecución de la acción._x000a__x000a_Utilice nombres completos y no siglas." sqref="E2:E3" xr:uid="{E23C7531-E198-444F-BC68-72EAFDC511D0}"/>
    <dataValidation allowBlank="1" showInputMessage="1" showErrorMessage="1" prompt="Escriba el correo electrónico de la persona responsable de reportar la ejecución de la acción." sqref="G2:G3" xr:uid="{35E8900F-434F-4F50-8DDD-FA0D94C20B79}"/>
    <dataValidation allowBlank="1" showInputMessage="1" showErrorMessage="1" prompt="Escriba la fecha de inicio de la acción._x000a__x000a_Formato DD/MM/AAAA." sqref="H2:H3" xr:uid="{E80D0F12-677F-406B-9588-9438D59B7B9A}"/>
    <dataValidation allowBlank="1" showInputMessage="1" showErrorMessage="1" prompt="Escriba la fecha de finalización de la acción._x000a__x000a_Formato DD/MM/AAAA." sqref="I2:I3" xr:uid="{72AC782B-FB16-49AB-94A6-E588D7E26C18}"/>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J2:J3" xr:uid="{829E1FF4-5944-4CEA-9BFD-ADD6FA440D18}"/>
    <dataValidation allowBlank="1" showInputMessage="1" showErrorMessage="1" prompt="Totalice el costo de las acciones al finalizar la vigencia del documento CONPES." sqref="AJ2:AJ3" xr:uid="{64785900-9EAA-4E0F-B33C-475B6543F277}"/>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K1" xr:uid="{AAFAB8B2-9DD4-40C8-B2CF-36088701696C}"/>
    <dataValidation allowBlank="1" showInputMessage="1" showErrorMessage="1" prompt="Escriba el valor de la meta para cada vigencia en línea con la forma de acumulacón definida. _x000a__x000a_Elimine o adicione columnas de acuerdo al tiempo de ejecución de la política._x000a__x000a_" sqref="O2:X4" xr:uid="{130367C0-3BF9-48AB-88D8-32D3E6277526}"/>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J1:Y1" xr:uid="{B7C1FDF4-B889-4374-AEDB-FFB97DBE84F4}"/>
  </dataValidations>
  <hyperlinks>
    <hyperlink ref="G85" r:id="rId1" xr:uid="{C98A88CA-EAAE-4F40-B569-19C0FC0C7B19}"/>
    <hyperlink ref="G86" r:id="rId2" xr:uid="{9A31A23C-9BF2-49F6-8B4C-8CDA2D6ABE15}"/>
    <hyperlink ref="G87" r:id="rId3" xr:uid="{DAF5BD62-B5DC-4CD9-8DBF-201EF75B6D0F}"/>
    <hyperlink ref="G88" r:id="rId4" xr:uid="{75DF91AB-2172-4B57-95C7-5322081EA441}"/>
    <hyperlink ref="G17" r:id="rId5" xr:uid="{01A4C167-27CC-4560-B312-242F0E4FE064}"/>
    <hyperlink ref="G18" r:id="rId6" xr:uid="{97D72DE1-75B1-4034-A98E-45BEE543A7FB}"/>
    <hyperlink ref="G19" r:id="rId7" xr:uid="{FA6FFEF1-F945-473B-BB15-2A597FD85D27}"/>
    <hyperlink ref="G29" r:id="rId8" xr:uid="{285FA916-849C-4713-8317-A39931EDD182}"/>
    <hyperlink ref="G80" r:id="rId9" xr:uid="{F8CD8FC9-89AF-41D2-BCBB-D153DFC2A460}"/>
    <hyperlink ref="G81" r:id="rId10" xr:uid="{7570FAC5-C260-49AB-8FE3-2210171BE0B5}"/>
    <hyperlink ref="G78" r:id="rId11" xr:uid="{C160C38A-B6FF-4194-A011-026B234CED4C}"/>
    <hyperlink ref="G82" r:id="rId12" xr:uid="{30DD40B2-8774-4B9C-A164-2ABA90CAFB0C}"/>
    <hyperlink ref="G15" r:id="rId13" xr:uid="{3E71FDBD-F376-4C9E-8340-96F48D71E588}"/>
    <hyperlink ref="G48" r:id="rId14" xr:uid="{37AD362E-93B1-4FED-A855-6F40F007105F}"/>
    <hyperlink ref="G5" r:id="rId15" xr:uid="{7C39D165-AD97-45BE-AFD2-66A29D73784F}"/>
    <hyperlink ref="G8" r:id="rId16" xr:uid="{026D1C95-6E93-4629-B191-C84D5E823537}"/>
    <hyperlink ref="G61" r:id="rId17" xr:uid="{D29EAAE7-5EED-4998-8177-3DBF0A75269F}"/>
    <hyperlink ref="G62" r:id="rId18" xr:uid="{CCF7B712-012A-4819-85FE-3EF517E06304}"/>
    <hyperlink ref="G63" r:id="rId19" xr:uid="{467E74DC-932D-4FE7-979E-5A895D269BB9}"/>
    <hyperlink ref="G44" r:id="rId20" xr:uid="{8888AE60-2878-475B-A4C4-9EAB0F5FBDDB}"/>
    <hyperlink ref="G43" r:id="rId21" xr:uid="{A045A385-DE16-41BC-BE60-8F54FCB81954}"/>
    <hyperlink ref="G6" r:id="rId22" xr:uid="{2FBEB94E-A8C2-4AE8-94A8-1DB669763FC1}"/>
    <hyperlink ref="G7" r:id="rId23" xr:uid="{704EBE40-C936-48AB-A999-07251E794573}"/>
    <hyperlink ref="G9" r:id="rId24" xr:uid="{61DEB562-A576-46A2-A8F7-C27D6FE95C4C}"/>
    <hyperlink ref="G10" r:id="rId25" xr:uid="{48B0CD95-0D1E-4BBD-B799-5C9C32BED398}"/>
    <hyperlink ref="G47" r:id="rId26" xr:uid="{E308F5F5-DDAA-4FAC-81EB-4B6FF4A37380}"/>
    <hyperlink ref="G27" r:id="rId27" xr:uid="{09BA6019-3C95-40C1-9E41-E615B39FD106}"/>
    <hyperlink ref="G28" r:id="rId28" xr:uid="{000E3CE1-9DB7-4351-B20F-13FF5068184E}"/>
    <hyperlink ref="G20" r:id="rId29" tooltip="mailto:afeo@minenergia.gov.co" display="mailto:afeo@minenergia.gov.co" xr:uid="{BFD489AE-EEB9-4DC5-8679-120CFB38AE8A}"/>
    <hyperlink ref="G21" r:id="rId30" tooltip="mailto:afeo@minenergia.gov.co" display="mailto:afeo@minenergia.gov.co" xr:uid="{F964CE8B-F421-4428-9258-813C3AC626B3}"/>
    <hyperlink ref="G16" r:id="rId31" xr:uid="{F66D6F5D-CF58-4CC0-90DF-5C6707F6645B}"/>
    <hyperlink ref="G22" r:id="rId32" xr:uid="{BC00CFB0-9D9C-4EA6-A20C-C0517A78DE10}"/>
    <hyperlink ref="G49" r:id="rId33" xr:uid="{70A29B37-5B2B-4FDD-8989-EAEF5107C513}"/>
    <hyperlink ref="G52" r:id="rId34" xr:uid="{C238C706-AE61-4036-B79D-731064471E6C}"/>
    <hyperlink ref="G64" r:id="rId35" xr:uid="{C5A0866C-05DF-4E6B-9A9A-708B5534BAEF}"/>
    <hyperlink ref="G65" r:id="rId36" xr:uid="{1B43E0D2-7923-4D53-890B-65D329473D9B}"/>
    <hyperlink ref="G23" r:id="rId37" xr:uid="{EFCB0EFA-7E04-4F61-B980-5F2269D86DDC}"/>
    <hyperlink ref="G41" r:id="rId38" xr:uid="{DD3FEAF0-893C-4C2D-A8A8-0F184C9835B1}"/>
    <hyperlink ref="G34" r:id="rId39" display="mailto:karen.porto@anm.gov.co" xr:uid="{12A4A3EA-2654-4764-BE82-FFA691D220E6}"/>
    <hyperlink ref="G37" r:id="rId40" xr:uid="{8890FD80-3F47-4692-A885-410BA48741DD}"/>
    <hyperlink ref="G38" r:id="rId41" display="mailto:aura.perez@anm.gov.co" xr:uid="{3EC1CEFD-9DDA-4DE2-B289-92B2316FEB66}"/>
    <hyperlink ref="G50" r:id="rId42" display="mailto:sobeyda.acosta@anm.gov.co" xr:uid="{C912454B-FE84-4BE2-9D61-D35A9BE5D415}"/>
    <hyperlink ref="G51" r:id="rId43" display="mailto:karen.porto@anm.gov.co" xr:uid="{A9748735-75E7-46A8-B618-C9D5C3EDD21E}"/>
    <hyperlink ref="G58" r:id="rId44" display="mailto:elizabeth.villanueva@creg.gov.co" xr:uid="{C82EADB7-0123-4C94-9294-9765C789B179}"/>
    <hyperlink ref="G55" r:id="rId45" display="mailto:luzespinosa@ipse.gov.co" xr:uid="{E537D74F-E48C-409F-91D9-087A9FDB6527}"/>
    <hyperlink ref="G56" r:id="rId46" display="mailto:javierlopez@ipse.gov.co" xr:uid="{8A10DCF1-325F-4EE1-9833-327B6EBEEF2D}"/>
    <hyperlink ref="G32" r:id="rId47" xr:uid="{B9DF5306-41CB-4B7B-B560-96AC2504239B}"/>
    <hyperlink ref="G92" r:id="rId48" xr:uid="{8A61BDF1-F34E-4B78-A17B-FDB0B279905B}"/>
    <hyperlink ref="G84" r:id="rId49" xr:uid="{5F138211-3964-473C-9207-67D73343C200}"/>
    <hyperlink ref="G83" r:id="rId50" xr:uid="{AC151C3B-54FC-45A1-80B7-EC960716FEC4}"/>
    <hyperlink ref="G75" r:id="rId51" display="mailto:jose.pinzonb@anh.gov.co" xr:uid="{F80BB903-3C86-4A01-A151-A6E510C7EBA5}"/>
    <hyperlink ref="G35" r:id="rId52" display="mailto:valentina.parra@anh.gov.co" xr:uid="{AAEAD126-4C1E-4A2D-981D-9321A8CFDF9D}"/>
    <hyperlink ref="G46" r:id="rId53" xr:uid="{5AAF3CA0-1089-4F28-BD51-859B94864ED1}"/>
    <hyperlink ref="G45" r:id="rId54" xr:uid="{99E14DFA-32B1-4519-9E54-70175E20A9BB}"/>
    <hyperlink ref="G53" r:id="rId55" display="mailto:jose.pinzonb@anh.gov.co" xr:uid="{A2D4D040-A564-4BCD-8AA9-822619BC451A}"/>
    <hyperlink ref="G54" r:id="rId56" xr:uid="{3A8B9738-2B98-4BD4-A502-86A41870A70E}"/>
    <hyperlink ref="G57" r:id="rId57" display="mailto:jose.pinzonb@anh.gov.co" xr:uid="{40C7C66D-81C7-4658-BA30-0CF04A3CDF4A}"/>
    <hyperlink ref="G79" r:id="rId58" display="mailto:valentina.parra@anh.gov.co" xr:uid="{D26FC7D4-2CCA-43F1-B36D-4214CF47D850}"/>
    <hyperlink ref="G91" r:id="rId59" display="mailto:valentina.parra@anh.gov.co" xr:uid="{D19D7198-60D6-418C-991F-651E7FB5958D}"/>
    <hyperlink ref="G30" r:id="rId60" xr:uid="{5981C3EB-B756-4B33-AE61-54C247442523}"/>
    <hyperlink ref="G31" r:id="rId61" xr:uid="{5098C3CF-64CC-4F7D-84E4-13CBAC166C55}"/>
    <hyperlink ref="G39" r:id="rId62" xr:uid="{DEEF5369-3223-49D4-9F0F-54BE5B2B7D56}"/>
    <hyperlink ref="G24" r:id="rId63" xr:uid="{09C63731-DA0C-4252-8674-338F3CCE71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Paola Salcedo Novoa</dc:creator>
  <cp:keywords/>
  <dc:description/>
  <cp:lastModifiedBy>Diana Paola Salcedo Novoa</cp:lastModifiedBy>
  <cp:revision/>
  <dcterms:created xsi:type="dcterms:W3CDTF">2026-03-14T01:38:52Z</dcterms:created>
  <dcterms:modified xsi:type="dcterms:W3CDTF">2026-07-16T23:26:39Z</dcterms:modified>
  <cp:category/>
  <cp:contentStatus/>
</cp:coreProperties>
</file>