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activeTab="0"/>
  </bookViews>
  <sheets>
    <sheet name="Plan consolidado 2020" sheetId="1" r:id="rId1"/>
    <sheet name="Codificación" sheetId="2" r:id="rId2"/>
  </sheets>
  <definedNames>
    <definedName name="_xlnm._FilterDatabase" localSheetId="1" hidden="1">'Codificación'!$B$3:$E$202</definedName>
    <definedName name="_xlnm._FilterDatabase" localSheetId="0" hidden="1">'Plan consolidado 2020'!$A$2:$AM$197</definedName>
    <definedName name="_xlnm.Print_Area" localSheetId="0">'Plan consolidado 2020'!$A$2:$AM$197</definedName>
    <definedName name="_xlnm.Print_Titles" localSheetId="0">'Plan consolidado 2020'!$1:$2</definedName>
  </definedNames>
  <calcPr fullCalcOnLoad="1"/>
</workbook>
</file>

<file path=xl/comments1.xml><?xml version="1.0" encoding="utf-8"?>
<comments xmlns="http://schemas.openxmlformats.org/spreadsheetml/2006/main">
  <authors>
    <author>DOLLY</author>
  </authors>
  <commentList>
    <comment ref="A8" authorId="0">
      <text>
        <r>
          <rPr>
            <b/>
            <sz val="9"/>
            <rFont val="Tahoma"/>
            <family val="0"/>
          </rPr>
          <t>DOLLY:</t>
        </r>
        <r>
          <rPr>
            <sz val="9"/>
            <rFont val="Tahoma"/>
            <family val="0"/>
          </rPr>
          <t xml:space="preserve">
se debe informar al lider la forma de incluir este avance</t>
        </r>
      </text>
    </comment>
    <comment ref="A69" authorId="0">
      <text>
        <r>
          <rPr>
            <b/>
            <sz val="9"/>
            <rFont val="Tahoma"/>
            <family val="2"/>
          </rPr>
          <t>DOLLY:</t>
        </r>
        <r>
          <rPr>
            <sz val="9"/>
            <rFont val="Tahoma"/>
            <family val="2"/>
          </rPr>
          <t xml:space="preserve">
Se debe informar al lider como incluir la información </t>
        </r>
      </text>
    </comment>
    <comment ref="H156" authorId="0">
      <text>
        <r>
          <rPr>
            <b/>
            <sz val="9"/>
            <rFont val="Tahoma"/>
            <family val="2"/>
          </rPr>
          <t>DOLLY:</t>
        </r>
        <r>
          <rPr>
            <sz val="9"/>
            <rFont val="Tahoma"/>
            <family val="2"/>
          </rPr>
          <t xml:space="preserve">
aquie todos tenia 100</t>
        </r>
      </text>
    </comment>
    <comment ref="AC10" authorId="0">
      <text>
        <r>
          <rPr>
            <b/>
            <sz val="9"/>
            <rFont val="Tahoma"/>
            <family val="2"/>
          </rPr>
          <t>DOLLY:</t>
        </r>
        <r>
          <rPr>
            <sz val="9"/>
            <rFont val="Tahoma"/>
            <family val="2"/>
          </rPr>
          <t xml:space="preserve">
se acmbio el 1 por el 25</t>
        </r>
      </text>
    </comment>
  </commentList>
</comments>
</file>

<file path=xl/sharedStrings.xml><?xml version="1.0" encoding="utf-8"?>
<sst xmlns="http://schemas.openxmlformats.org/spreadsheetml/2006/main" count="4114" uniqueCount="989">
  <si>
    <t>Dependencia</t>
  </si>
  <si>
    <t>Objetivo</t>
  </si>
  <si>
    <t>Acciones</t>
  </si>
  <si>
    <t>Proceso</t>
  </si>
  <si>
    <t>Objetivo Estratégico Sectorial</t>
  </si>
  <si>
    <t>Estrategias</t>
  </si>
  <si>
    <t>Dimensión MIPG</t>
  </si>
  <si>
    <t>Política MIPG</t>
  </si>
  <si>
    <t>Atender eficientemente los requerimientos de los ciudadanos, de la industria y partes interesadas, para el desarrollo y fortalecimiento del sector minero y energético a nivel nacional</t>
  </si>
  <si>
    <t>Comunicación institucional</t>
  </si>
  <si>
    <t>Información y Comunicación</t>
  </si>
  <si>
    <t xml:space="preserve">Transparencia, acceso a la información pública y lucha contra la corrupción </t>
  </si>
  <si>
    <t>Transformación sectorial</t>
  </si>
  <si>
    <t>Fortalecer la institucionalidad y la coordinación  del sector minero-energética, ambiental y social a nivel nacional y territorial</t>
  </si>
  <si>
    <t>Aumentaremos la transparencia de las entidades públicas para prevenir hechos de corrupción en la gestión administrativa del Estado</t>
  </si>
  <si>
    <t>Impulsaremos la transformación organizacional y cultural del sector para el logro de los objetivos de mediano y largo plazo, haciendo uso eficiente de los recursos económicos</t>
  </si>
  <si>
    <t>Linea Estratégica</t>
  </si>
  <si>
    <t>Ponderación
Indicador</t>
  </si>
  <si>
    <t>Línea Base</t>
  </si>
  <si>
    <t>Meta Vigencia</t>
  </si>
  <si>
    <t>Unidad
Medida</t>
  </si>
  <si>
    <t>Responsable</t>
  </si>
  <si>
    <t>Proyectos de Inversión
(Producto)</t>
  </si>
  <si>
    <t>Ejecución de políticas, proyectos y reglamentación sectorial</t>
  </si>
  <si>
    <t>Transformación Energética con responsabilidad socioambiental</t>
  </si>
  <si>
    <t>Fomentar el aprovechamiento ordenado y responsable de los recursos naturales no renovables, incentivando el desarrollo económico y social en el país</t>
  </si>
  <si>
    <t>Generaremos equidad y cierre brechas efocandonos en llevar los benerficios del sector minero energético a territorio, de forma que se generen mejores condiciones de vida para la población.</t>
  </si>
  <si>
    <t>Direccionamiento Estratégico y Planeación</t>
  </si>
  <si>
    <t>Planeación Institucional</t>
  </si>
  <si>
    <t>Formular y adoptar oportunamente políticas, planes, programas, proyectos, regulaciones y reglamentaciones para el sector minero y energético, de acuerdo con las directrices del Gobierno Nacional</t>
  </si>
  <si>
    <t>Seguimiento, vigilancia y control a políticas, planes, programas, proyectos y reglamentación sectorial</t>
  </si>
  <si>
    <t>Formulación y adopción de políticas, planes, programas, reglamentos y lineamientos sectoriales</t>
  </si>
  <si>
    <t>Armonizaremos la relación Nación, Territorio, sector público y privado para sumarlos como aliados del desarrollo del sector</t>
  </si>
  <si>
    <t>Control interno</t>
  </si>
  <si>
    <t>Gestión del conocimiento y la innovación</t>
  </si>
  <si>
    <t>Gestión documental</t>
  </si>
  <si>
    <t>Seguimiento y evaluación del desempeño institucional</t>
  </si>
  <si>
    <t>Participación ciudadana en la gestión pública</t>
  </si>
  <si>
    <t>Mejora normativa</t>
  </si>
  <si>
    <t>Servicio al ciudadano</t>
  </si>
  <si>
    <t>Defensa Jurídica</t>
  </si>
  <si>
    <t>Seguridad digital</t>
  </si>
  <si>
    <t>Gobierno digital TIC (para servicios, gobierno abierto y para la gestión)</t>
  </si>
  <si>
    <t xml:space="preserve">Fortalecimiento organizacional y simplificación de procesos </t>
  </si>
  <si>
    <t>Gestión Presupuestal y eficiencia del gasto público</t>
  </si>
  <si>
    <t>Integridad</t>
  </si>
  <si>
    <t>Gestión Estratégica del Talento Humano</t>
  </si>
  <si>
    <t>Control Interno</t>
  </si>
  <si>
    <t>Gestión del Conocimiento y la Innovación</t>
  </si>
  <si>
    <t>Evaluación de Resultados</t>
  </si>
  <si>
    <t>Gestión con Valores para Resultados</t>
  </si>
  <si>
    <t>Talento  Humano</t>
  </si>
  <si>
    <t>Generaremos un marco regulatorio claro que promueva el desarrollo del sector y contribuya a mejorar la competitividad del país</t>
  </si>
  <si>
    <t>Aseguraremos la disponibilidad energética para todos los colombianos en el corto, mediano y largo plazo</t>
  </si>
  <si>
    <t>Implementaremos las medidas necesarias para potenciar el sector, de forma que este sea competitivo y logre posicionarse a nivel internacional</t>
  </si>
  <si>
    <t>Adoptaremos un enfoque basado en la responsabilidad ambiental que fomente la inserción y uso de fuentes de energia no convencional y diversificación de la matriz energética</t>
  </si>
  <si>
    <t xml:space="preserve">Consolidar el sector mineroenergético como dinamizador del desarrollo del país
</t>
  </si>
  <si>
    <t>Promover las nuevas tendencias energéticas y el uso eficiente de la energía</t>
  </si>
  <si>
    <t>Reactivación del sector minero energético con responsabilidad socioambiental</t>
  </si>
  <si>
    <t>Asegurar la funcionalidad y el desempeño del sistema de gestión para lograr la mejora continua de los procesos de la entidad con criterios de eficacia, eficiencia y efectividad</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</si>
  <si>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</si>
  <si>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</si>
  <si>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Administración del sistema integrado de gestión</t>
  </si>
  <si>
    <t>Control interno disciplinario</t>
  </si>
  <si>
    <t>Direccionamiento estratégico y control institucional</t>
  </si>
  <si>
    <t>Gestión de Recursos Físicos</t>
  </si>
  <si>
    <t>Gestión del talento humano</t>
  </si>
  <si>
    <t>Gestión Financiera</t>
  </si>
  <si>
    <t>Gestión Jurídica</t>
  </si>
  <si>
    <t>Gestión tecnológica, de información y comunicación</t>
  </si>
  <si>
    <t>Ponderación Objetivo</t>
  </si>
  <si>
    <t>Ponderación Acción</t>
  </si>
  <si>
    <t>Clase de Indicador (Nivel)</t>
  </si>
  <si>
    <t>Tipo Indicador</t>
  </si>
  <si>
    <t>Objetivos de Calidad</t>
  </si>
  <si>
    <t>Estratégico</t>
  </si>
  <si>
    <t>Misional</t>
  </si>
  <si>
    <t>Apoyo</t>
  </si>
  <si>
    <t>Evaluación y Control</t>
  </si>
  <si>
    <t>Especiales</t>
  </si>
  <si>
    <t>Eficacia</t>
  </si>
  <si>
    <t xml:space="preserve">Eficiencia </t>
  </si>
  <si>
    <t>Efectividad</t>
  </si>
  <si>
    <t>Grupo Asuntos Legislativos</t>
  </si>
  <si>
    <t>Coordinar las relaciones entre el Congreso de la República y el Ministerio de Minas y Energía.</t>
  </si>
  <si>
    <t xml:space="preserve"> </t>
  </si>
  <si>
    <t>Ejercer control de cumplimento a los requerimientos y Derechos de Petición de Congresistas</t>
  </si>
  <si>
    <t>Informe de seguimiento de seguimiento a los requerimientos y derechos de petición de los Congresistas bajo la Ley 5 de 1992</t>
  </si>
  <si>
    <t>Sandra Paola Muñoz Sanders</t>
  </si>
  <si>
    <t>Ejercer control de cumplimiento a los requerimientos de control político radicados por el Congreso de la República en el Ministerio</t>
  </si>
  <si>
    <t>Informe de seguimiento de cumplimiento a los requerimientos de control Político radicados por el Congreso de la República en el Ministerio</t>
  </si>
  <si>
    <t>Revisar los proyectos de ley que se radiquen y cursen en el Congreso de la República que generen impacto en el sector minero energético</t>
  </si>
  <si>
    <t>Porcentaje de conceptos emitidos sobre Proyectos de Ley que tengan impacto en el sector Minero Energético</t>
  </si>
  <si>
    <t>Porcentaje</t>
  </si>
  <si>
    <t>Coadyuvar en la Optimización del Sistema de Control Interno del Ministerio de Minas Y Energía</t>
  </si>
  <si>
    <t>Analizar y auditar la gestión de los riesgos de los procesos del Ministerio de Minas y Energía</t>
  </si>
  <si>
    <t>Informe de Auditoria de riesgos elaborado</t>
  </si>
  <si>
    <t>N/A</t>
  </si>
  <si>
    <t>Cantidad</t>
  </si>
  <si>
    <t>Figueroa Moreno Norma Regina</t>
  </si>
  <si>
    <t>Mesas de análisis y valoración de riesgos realizada</t>
  </si>
  <si>
    <t>Calderon Salom Armando</t>
  </si>
  <si>
    <t>Asesorar la áreas organizacionales en la prevención de posibles incumplimientos y en el mejoramiento continuo del Sistema de Control Interno</t>
  </si>
  <si>
    <t>Mesas de mejoramiento y prevención realizada</t>
  </si>
  <si>
    <t xml:space="preserve">Atender los Entes Externos de control </t>
  </si>
  <si>
    <t>Informe de seguimiento atención a la CGR elaborado</t>
  </si>
  <si>
    <t>Castro Achury Sandra Milena</t>
  </si>
  <si>
    <t>Auditar y hacer seguimiento a las políticas, planes, programas, proyectos y procesos del Ministerio de Minas y Energía a través de la ejecución del Programa de Auditoría Interna Independiente</t>
  </si>
  <si>
    <t>Avance del Programa de Auditoria Interna Independiente</t>
  </si>
  <si>
    <t>Mesas de seguimiento a la gestión por área organizacional documentadas</t>
  </si>
  <si>
    <t xml:space="preserve">Contribuir y acompañar el liderazgo estratégico en el Ministerio de Minas y Energía </t>
  </si>
  <si>
    <t>Programa de Auditoría Interna Independiente formulado</t>
  </si>
  <si>
    <t>Documento</t>
  </si>
  <si>
    <t>Pendiente</t>
  </si>
  <si>
    <t>Brindar herramientas a las áreas del Ministerio para contribuir a una planeación integral orientada a resultados y a un esquema de seguimiento unificado</t>
  </si>
  <si>
    <t xml:space="preserve">Herramienta de gestión implementada para el seguimiento y control integral </t>
  </si>
  <si>
    <t>Número de talleres / mesas de trabajo en planeación y seguimiento a los responsables al interior del Ministerio</t>
  </si>
  <si>
    <t>Instrumento de seguimiento y control unificado para cumplimiento de metas</t>
  </si>
  <si>
    <t>Identificar y construir las sendas de valor estratégicas del Ministerio para fortalecer el sistema de gestión y contribuir a generar al proceso de transformación cultural</t>
  </si>
  <si>
    <t>Número de pilotos de sendas de valor intervenidos e implementados</t>
  </si>
  <si>
    <t xml:space="preserve">Número de procesos estratégicos identificados que pueden ser sujetos de intervención, readecuación e implementación </t>
  </si>
  <si>
    <t>Formular documentos de política del sector energético que contribuya al bienestar del país</t>
  </si>
  <si>
    <t>Identificar y evaluar diferentes alternativas, para establecer los objetivos de política a alcanzar con los proyectos normativos</t>
  </si>
  <si>
    <t>Proyectos normativos formulados</t>
  </si>
  <si>
    <t>Documentos normativos</t>
  </si>
  <si>
    <t>Promover las nuevas tendencias energeticas y el uso eficiente de la energía</t>
  </si>
  <si>
    <t xml:space="preserve">Formular y adoptar oportunamente poíticas, plane, programas y proyectos, regulaciones y reglamentaciones para el secto minero y Energetico a nivel </t>
  </si>
  <si>
    <t>Proyectos piloto implementados de promoción de eficiencia energética</t>
  </si>
  <si>
    <t xml:space="preserve">Direccionamiento Estratégico y Planeación
</t>
  </si>
  <si>
    <t xml:space="preserve">Planeación Institucional
</t>
  </si>
  <si>
    <t>Documento de política elaborado con lineamientos de movilidad sostenible</t>
  </si>
  <si>
    <t>Documentos de lineamientos técnicos</t>
  </si>
  <si>
    <t>Revisar y definir la estrategia para la implementación de las recomendaciones de la Misión de Transfomación Energética - MTE.</t>
  </si>
  <si>
    <t>Hoja de ruta elaborada para la implementación de las recomendaciones MTE</t>
  </si>
  <si>
    <t>Avance de la implementación de la hoja de ruta</t>
  </si>
  <si>
    <t>Fomentar el aprovechamiento ordenado y responsable de los recursos naturales no renovables, incentivando el desarrollo económico y social del País</t>
  </si>
  <si>
    <t>Actualizar el marco reglamentario para el uso seguro de los materiales nucleares y radiactivos</t>
  </si>
  <si>
    <t>Proyectos de Reglamentos remitidos para evaluación de otras autoridades</t>
  </si>
  <si>
    <t>Aumentar la producción anual de minerales e hidrocarburos y la generación de energía eléctrica</t>
  </si>
  <si>
    <t>Capacidad de generación de energía eléctrica a partir de Fuentes No Convencionales de Energía Renovable comprometida (SINERGIA)</t>
  </si>
  <si>
    <t>MW</t>
  </si>
  <si>
    <t>Gestión y solución de barreras de entrada a la implementación efectiva de la AGPE</t>
  </si>
  <si>
    <t xml:space="preserve">Identificar las necesidades de política energética que contribuyan al desarrollo económico y social del país de forma sostenible </t>
  </si>
  <si>
    <t>Realizar vigilancia estratégica permanente de las tendencias y cambios sectoriales en política energética a nivel local y mundial para valorar y definir necesidad de política y regulación energética en el país.</t>
  </si>
  <si>
    <t>Informe elaborado de requerimientos de políticas: Tendencias, problemáticas, cambios sectoriales y necesidades</t>
  </si>
  <si>
    <t>Documentos de investigación</t>
  </si>
  <si>
    <t>observatorio del comportamiento de las tarifas de electricidad y gas</t>
  </si>
  <si>
    <t>Proponer lineamientos de política pública para el cumplimiento de las metas transformacionales</t>
  </si>
  <si>
    <t>Estudio evaluado para determinar lineamientos técnicos en eficiencia energética</t>
  </si>
  <si>
    <t>Número de vehículos eléctricos en el País, registrados ante el RUNT</t>
  </si>
  <si>
    <t>Ejecutar políticas, proyectos y reglamentación relacionada con los usos pacíficos de la energía nuclear.</t>
  </si>
  <si>
    <t>Gestionar las solicitudes que realizan las contrapartes de los proyectos de cooperación técnica ante el Organismo Internacional de Energía Atómica - OIEA.</t>
  </si>
  <si>
    <t>Solicitudes tramitadas realizadas por las contrapartes de proyectos ante OIEA</t>
  </si>
  <si>
    <t>Priorizar y presentar para aprobación del OIEA, los portafolios de proyectos Nacionales y ARCAL, para ejecución en el ciclo 2022-2023</t>
  </si>
  <si>
    <t>Portafolio de Proyectos presentado al OIEA</t>
  </si>
  <si>
    <t>Elaborar los informes de cumplimiento de los acuerdos y tratados internacionales en materia nuclear con destino al Congreso de la República</t>
  </si>
  <si>
    <t>Informes elaborados de cumplimiento de acuerdos y tratados internacionales</t>
  </si>
  <si>
    <t>Realizar seguimiento, vigilancia y control a las polìticas, planes, programas, proyectos y reglamentación aplicable a los usuarios de la energía nuclear.</t>
  </si>
  <si>
    <t>Realizar control regulatorio a las instalaciones nucleares y radiactivas operadas por el Servicio Geológico Colombiano</t>
  </si>
  <si>
    <t>Trámites finalizados de Autorizaciones para Instalaciones nucleares y radiactivas operadas por el SGC</t>
  </si>
  <si>
    <t>Evaluación de resultados</t>
  </si>
  <si>
    <t>Inspecciones realizadas a las instalaciones nucleares y radiactivas operadas por el SGC</t>
  </si>
  <si>
    <t>Efectuar control regulatorio a las Empresas de Servicios Técnicos para usuarios de materiales nucleares y radiactivos</t>
  </si>
  <si>
    <t>Trámites finalizados de Autorizaciones  e inspecciones para Empresas de servicios de protección radiológica</t>
  </si>
  <si>
    <t>Efectuar seguimiento a las funciones delegadas de autorización, vigilancia y control</t>
  </si>
  <si>
    <t>Actividades de seguimiento y/o direccionamiento realizadas a la delegación de las funciones de autorización, vigilancia y control</t>
  </si>
  <si>
    <t>SYN</t>
  </si>
  <si>
    <t xml:space="preserve">Realizar seguimiento de los proyectos regulatorios de energía eléctrica, gas y combustibles líquidos e identificar necesidades de regulación </t>
  </si>
  <si>
    <t>Garantizar la confiabilidad y bajos costos del sistema de energía eléctrica</t>
  </si>
  <si>
    <t>Índice de confiabilidad de suministro para la demanda: (OEF/DEM-1)</t>
  </si>
  <si>
    <t xml:space="preserve">Proyectos en operación comercial a tiempo del CxC o SLP </t>
  </si>
  <si>
    <t>Implementación de medición inteligente en el país AMI</t>
  </si>
  <si>
    <t>Equipos de medición inteligente instalada (SINERGIA)</t>
  </si>
  <si>
    <t>Oficina de Asuntos Regulatorios y Empresariales</t>
  </si>
  <si>
    <t>Grupo de Ejecución  Estratégica del Sector Estractivo GEESE</t>
  </si>
  <si>
    <t>Optimizar el funcionamiento del Sistema General de Regalías.</t>
  </si>
  <si>
    <t>Estructurar y elaborar documentos de ejecución en el marco del SGR</t>
  </si>
  <si>
    <t>Número de documentos requeridos para la puesta en marcha del sistema (Ley reforma SGR y Ley de presupuesto SGR)</t>
  </si>
  <si>
    <t>Edward Estrada L.</t>
  </si>
  <si>
    <t>Promover el flujo constante de recursos de regalías en el SGR evidenciando en los territorios los beneficios del sector extractivo.</t>
  </si>
  <si>
    <t>Acompañar a las Entidades Territoriales en la estructuración, y presentación  hasta su aprobación en los OCAD de proyectos financiados con IP.</t>
  </si>
  <si>
    <t>Número de proyectos de gran impacto aprobados con recursos del  Incentivo a la Producción</t>
  </si>
  <si>
    <t>Focalizar recursos de Regalías hacia proyectos que amplíen la cobertura domiciliaria de energía y gas.</t>
  </si>
  <si>
    <t>Acompañar a las Entidades Territoriales en la estructuración, ajuste y  presentación  hasta su aprobación en los OCAD de proyectos del sector.</t>
  </si>
  <si>
    <t>Número de usuarios de energía eléctrica en proyectos del SGR aprobados</t>
  </si>
  <si>
    <t>Número de usuarios de gas por redes en proyectos del SGR aprobados</t>
  </si>
  <si>
    <t>Pormover en los territorios la estructuración y formulación de proyectos de impacto socio-económico para ser financiados a través del SGR.</t>
  </si>
  <si>
    <t>Monto de los recursos de la Asignación Paz destinados a proyectos del sector (millones de pesos)</t>
  </si>
  <si>
    <t xml:space="preserve">Visibilizar los beneficios que obtiene la sociedad colombiana como resultados de los recursos que genera la extracción de recursos no renovables. </t>
  </si>
  <si>
    <t>Acompañar la entrega  de proyectos estrategicos a  las comunides en donde se muestre el origen de os recursos que financian sus vias, colegios, hospitales etc.</t>
  </si>
  <si>
    <t>Número de proyectos estratégicos en servicio de las comunidades</t>
  </si>
  <si>
    <t>Servicio al Ciudadano</t>
  </si>
  <si>
    <t>Auditoría y Evaluación</t>
  </si>
  <si>
    <t>Número</t>
  </si>
  <si>
    <t>Subdirección Talento Humano</t>
  </si>
  <si>
    <t xml:space="preserve">Transformar el Talento Humano de Min Energia para cumplir el  propósito principal y los valores </t>
  </si>
  <si>
    <t xml:space="preserve">Adoptar la cultura digital en la subdireccion de talento humano para
impulsar la transformacion cultural del Ministerio.
</t>
  </si>
  <si>
    <t xml:space="preserve">Seguimiento trimestral  a la ejecución del plan estrategico de talento humano vigencia 2020 </t>
  </si>
  <si>
    <t>Sandra Milena Rodriguez Ramirez</t>
  </si>
  <si>
    <t>Gestión del Conocimiento</t>
  </si>
  <si>
    <t>Transformación digital de la Subdireción de Talento Humano para ofrecer los servicios y productos a la medida de las necesidades de los servidores y colaboradores del Ministerio</t>
  </si>
  <si>
    <t>Resultado Encuesta sobre los productos y servicios de Talento Humano</t>
  </si>
  <si>
    <t>Seguimiento al indice de productividad, competencias y gestión de cultura para la aplicacion de incentivos, reconocimiento y gestión de consecuencias</t>
  </si>
  <si>
    <t xml:space="preserve">Resultados de Medición de Lideres
Porcentaje de Cumplimiento de Metas Transformacionales x área 
Incentivos definidos y ejecutados </t>
  </si>
  <si>
    <t>Medir la satisfacción del talento humano sobre el clima laboral</t>
  </si>
  <si>
    <t xml:space="preserve">Medición de Clima
Encuesta de Satisfacción  </t>
  </si>
  <si>
    <t>Grupo de Jurisdicción Coactiva</t>
  </si>
  <si>
    <t>Gestionar el pago de las obligaciones a favor del Ministerio de Minas y Energía, a través de la jurisdicción coactiva</t>
  </si>
  <si>
    <t>Proceso de cobro coactivo por cada Título Ejecutivo Adelantado</t>
  </si>
  <si>
    <t>[Expedientes aperturados provenientes de los títulos ejecutivos recibidos]</t>
  </si>
  <si>
    <t>Roberto Leal Sarmiento</t>
  </si>
  <si>
    <t>Transformación Sectorial</t>
  </si>
  <si>
    <t>Recaudar la Cartera del Ministerio de Minas y Energía</t>
  </si>
  <si>
    <t>Verificar que sean consignados los dineros cobrados en las cuentas habilitadas</t>
  </si>
  <si>
    <t>Recursos en pesos de cartera del MME recaudados</t>
  </si>
  <si>
    <t>Pesos</t>
  </si>
  <si>
    <t>Grupo de Gestión de la información y Servicio Ciudadano</t>
  </si>
  <si>
    <t xml:space="preserve">Satisfacer las necesidades de la prestación del servicio a los usuarios internos y externos del Ministerio de Minas y Energía. </t>
  </si>
  <si>
    <t xml:space="preserve">Constituir la política de prestación de servicio para el Ministerio de Minas y Energía.   </t>
  </si>
  <si>
    <t xml:space="preserve">Conocimiento de la política de servicio en los servidores del Ministerio de Minas y Energía </t>
  </si>
  <si>
    <t>Jaime Alejandro Cifuentes</t>
  </si>
  <si>
    <t>Consolidar el sector mineroenergético como dinamizador del desarrollo del país</t>
  </si>
  <si>
    <t xml:space="preserve">Creación del portafolio de productos y  servicios que presta el Ministerio de Minas y Energía </t>
  </si>
  <si>
    <t xml:space="preserve">Portafolio de productos y servicios MinEnergía </t>
  </si>
  <si>
    <t>Simplificar los procesos de prestación del servicio al usuario interno y externo</t>
  </si>
  <si>
    <t xml:space="preserve">Disminución del porcentaje en tiempos de respuesta para los trámites 
</t>
  </si>
  <si>
    <t xml:space="preserve">Martha Jaime </t>
  </si>
  <si>
    <t>Transparencia, acceso a la información pública y lucha contra la corrupción</t>
  </si>
  <si>
    <t xml:space="preserve">Medir la satisfacción en la prestación del servicio del usuario interno y externo del Ministerio para la construcción de acciones de mejora del servicio </t>
  </si>
  <si>
    <t xml:space="preserve">Satisfacción del cliente </t>
  </si>
  <si>
    <t xml:space="preserve">66%
</t>
  </si>
  <si>
    <t>Luis Castelblanco</t>
  </si>
  <si>
    <t>Realizar ejercicios de innovación abierta centrados en el usuario, con el fin de mejorar el servicio y fomentar la participación ciudadana</t>
  </si>
  <si>
    <t># de ejercicios de innovación realizados</t>
  </si>
  <si>
    <t xml:space="preserve">Creación del programa de voluntariado de la nueva energía, como estrategia de sensibilización de vocación de servicio. </t>
  </si>
  <si>
    <t>Servicios prestados de voluntariado</t>
  </si>
  <si>
    <t xml:space="preserve">Martha Cecilia Ayala </t>
  </si>
  <si>
    <t xml:space="preserve">Transformación digital del proceso documental para la satisfacción del servicio al cliente interno y externo. </t>
  </si>
  <si>
    <t>Avance en la implementación del SGDEA</t>
  </si>
  <si>
    <t>Norma Gaona</t>
  </si>
  <si>
    <t>Satisfacer la experiencia de los servidores, colaboradores y usuarios del MME a  través de la transformación cultural y digital de los procesos financieros, administrativos y contractuales</t>
  </si>
  <si>
    <t>Digitalizar la totalidad de los  procesos de  pago de los contratistas</t>
  </si>
  <si>
    <t>100% de los procesos de pago de los contratistas gestionadas digitalmente</t>
  </si>
  <si>
    <t>100%</t>
  </si>
  <si>
    <t>Omar Caemona</t>
  </si>
  <si>
    <t>Mejorar la percepción de la Cultura de servicio del equipo de Tesorería en los usuarios.</t>
  </si>
  <si>
    <t>70% de los usuarios perciben positivamente los servicios prestados por el Equipo de Tesorería</t>
  </si>
  <si>
    <t xml:space="preserve">Realizar solicitudes de Certificados de Disponibilidad Presupuestal- CDP a través de herramienta tecnológica </t>
  </si>
  <si>
    <t>100% de los tramites de solicitudes de CDP gestionados digitalmente a traves de la herramienta tecnologica</t>
  </si>
  <si>
    <t>Claudia Sierra</t>
  </si>
  <si>
    <t>Mejorar la percepción de los  servicios generados por el Grupo de Presupuesto</t>
  </si>
  <si>
    <t>70% de lOs usuarios del Grupo de Presupuesto tengan una percepción positiva de los servicios prestados</t>
  </si>
  <si>
    <t>70%</t>
  </si>
  <si>
    <t>Mejorar la percepción de la cultura de servicio en los usuarios del Grupo de Gestión Financiera y Contable</t>
  </si>
  <si>
    <t>70% de los usuarios perciben positivamente los servicios prestados por el Grupo  de Gestión Financiera y Contable.</t>
  </si>
  <si>
    <t>Juan Esteban Rodriguez</t>
  </si>
  <si>
    <t>Lograr la difusión y utilización de la herramienta  para la generación automatizada del proceso de Supervisión y Recibo a Satisfacción de los contratistas.</t>
  </si>
  <si>
    <t xml:space="preserve">Total de solicitudes automáticas expedidas/Total de solicitud de usuarios </t>
  </si>
  <si>
    <t>Grupo de Gestión Financiera</t>
  </si>
  <si>
    <t xml:space="preserve">Apropiación de la transformación cultural a través de la mejora espacios físicos del Ministerio de Minas y Energía </t>
  </si>
  <si>
    <t>Espacios intervenidos y encuesta de satisfacción de servicio.</t>
  </si>
  <si>
    <t>Claudia Liliana Martínez Melo</t>
  </si>
  <si>
    <t>Digitalización de procesos administrativos</t>
  </si>
  <si>
    <t xml:space="preserve">
Funcionalidad y uso de la aplicación movil </t>
  </si>
  <si>
    <t>Angelica Maria Bermudez</t>
  </si>
  <si>
    <t>Impulsar la movilidad sostenible en el Ministerio de Minas y Energía como contribución a la reducción de huella de carbono a través de alianzas de cooperación con empresas del sector
 .</t>
  </si>
  <si>
    <t xml:space="preserve"># Gestiones  y campañas de movilidad sostenible realizadas
</t>
  </si>
  <si>
    <t xml:space="preserve">Apropiación de la cultura del Ministerio de Minas y Energía a través del uso eficiente de los recursos y servicios públicos y aprovechamiento de los residuos sólidos </t>
  </si>
  <si>
    <t>Campañas realizadas</t>
  </si>
  <si>
    <t>Reducción de consumo</t>
  </si>
  <si>
    <t>Apropiación de la cultura digital en el equipo administrativo para la productividad, transparencia y eficiencia en los procesos y servicios</t>
  </si>
  <si>
    <t>Encuesta de satisfacción</t>
  </si>
  <si>
    <t>Grupo de Servicios Administrativos</t>
  </si>
  <si>
    <t>Grupo de Gestión Contractual</t>
  </si>
  <si>
    <t xml:space="preserve">Satisfacer la experiencia de los servidores, colaboradores y usuarios del MME a  través de la transformación cultural y digital de los procesos financieros, administrativos y contractuales
</t>
  </si>
  <si>
    <t>Realizar Estructuratones conjuntas y colectivas de procesos precontractuales con las dependencias que ejecutan recursos del presupuesto de la entidad mediante contratación pública, previa ó durante la radicación de solicitudes de las necesidades contempladas en el Plan de Abastecimiento Estrtégico.</t>
  </si>
  <si>
    <t>N° X de Estructuratones
1 Encuesta semestral de calidad del servicio</t>
  </si>
  <si>
    <t>Transformar culturalmente el equipo contractual y de supervision de la entidad, mediante servicios de asesoría y retroalimentación cliente interno - prestador del servicio.</t>
  </si>
  <si>
    <t>Percepción de los colaboradores del MinEnergía,  sobre los servicios prestados por la oficina contractual</t>
  </si>
  <si>
    <t>Constituir un protocolo para garantizar el optimo cumplimiento de los proyectos contratados y su debida ejecución de los recursos.</t>
  </si>
  <si>
    <t xml:space="preserve">
Conocimiento y aplicación del protocolo de supervisión</t>
  </si>
  <si>
    <t>Implementar una herramienta que permita realizar seguimiento en tiempo real a los procesos contractuales</t>
  </si>
  <si>
    <t>Porcentaje de avance del diseño de la herramienta de sguimiento</t>
  </si>
  <si>
    <t>Grupo de Control Interno Disciplinario</t>
  </si>
  <si>
    <t>Promover la legalidad, la integridad y la transparencia, como parámetros de transformación cultural de la organización, bajo un enfoque de vocación de servicio público.</t>
  </si>
  <si>
    <t>Coadyuvar a las dependencias del MinEnergía bajo un esquema de trabajo colaborativo, en la creación, difusión y ejecución de campañas internas y externas de prevención de la ilegalidad, así como promoción de la integridad y la transparencia.</t>
  </si>
  <si>
    <t>Acciones, campañas y actividades realizadas</t>
  </si>
  <si>
    <t>Juan Carlos Barragan</t>
  </si>
  <si>
    <t>Consolidar espacios con las autoridades disciplinarias del sector de minas y energía, con el fin de formular y hacer seguimiento a la ejecución de estrategias que promuevan la gestión institucional de las entidades adscritas, en el marco de la legalidad, la integridad y la transparencia.</t>
  </si>
  <si>
    <t xml:space="preserve">Sesiones e iniciativas desarrolladas </t>
  </si>
  <si>
    <t>Realizar jornadas de formación y capacitación a los servidores públicos que integran la entidad, buscando fortalecer el concepto de gestión institucional a través de los principios de legalidad y trasparencia, así como de reducir el índice de acaecimiento de conductas con alcance disciplinario en el marco de sus funciones.</t>
  </si>
  <si>
    <t xml:space="preserve">Jornadas de formación y capacitación </t>
  </si>
  <si>
    <t>Formular y ejecutar estrategias eficientes a cargo de un equipo capacitado para brindar soluciones y proponer iniciativas que procuren una eficiente gestión de los asuntos disciplinarios de competencia del Ministerio.</t>
  </si>
  <si>
    <t>Gestionar las actuaciones disciplinarias en virtud de los canales de denuncia, quejas, reportes e informes de conductas relacionadas con corrupción o que atenten contra la legalidad, la integridad y la trasparencia.</t>
  </si>
  <si>
    <t>Actuaciones disciplinarias realizadas</t>
  </si>
  <si>
    <t>Formular estrategias jurídicas que garanticen la eficiencia, legalidad y oportunidad en el desarrollo de los procesos disciplinarios en primera instancia, a través de un comité de impulso.</t>
  </si>
  <si>
    <t>Sesiones del comité de impulso</t>
  </si>
  <si>
    <t>Consolidar alianzas estratégicas con autoridades disciplinarias del sector, entes de control y organizaciones de la sociedad civil, que permitan definir iniciativas y contar con herramientas adecuadas para la lucha contra la corrupción, el fortalecimiento de la investigación, la promoción de la legalidad, la integridad y la transparencia.</t>
  </si>
  <si>
    <t xml:space="preserve">Alianzas e iniciativas estratégias consolidadas </t>
  </si>
  <si>
    <t>Fortalecer la gestión del control disciplinario a través de la formación técnica, tecnológica y jurídica de los miembros del GCID.</t>
  </si>
  <si>
    <t>Espacio de formación</t>
  </si>
  <si>
    <t>Ampliar la cobertura del servicio de energía eléctrica en las zonas rurales del país</t>
  </si>
  <si>
    <t>Tener  una base de datos consolidada con proyección de usuarios conectados y en ejecución del MME, Sistema General de Regalías, Plan Todos Somos Pazcífico, Diseñar Dashboard de seguimiento y control operando y hacer Seguimiento mensual</t>
  </si>
  <si>
    <t>Nuevos usuarios con servicio de energía eléctrica (usuarios conectados en 2020 con recursos públicos)</t>
  </si>
  <si>
    <t>Juan Camilo Ramirez</t>
  </si>
  <si>
    <t>FAZNI, FAER</t>
  </si>
  <si>
    <t>Realizar comités para asignación de recursos por el fondo FAER para beneficiar 12.618 nuevos usuarios y gestionar la celebración de contratos con los operadores de red</t>
  </si>
  <si>
    <t>Nuevos usuarios con recursos asignados y con contratos firmados FAER</t>
  </si>
  <si>
    <t>Realizar comités para asignación de recursos por el fondo FAZNI  para beneficiar 10.708 nuevos usuarios, realizar el proceso de licitación publica y adjudicar contratos.</t>
  </si>
  <si>
    <t>Nuevos usuarios con recursos asignados y con contratos firmados FAZNI</t>
  </si>
  <si>
    <t>Hacer seguimiento trimestral a los operadores de red para que estos reporten oportunamente los nuevos usuarios conectados.</t>
  </si>
  <si>
    <t>Nuevos usuarios con servicio de energía eléctrica conectados con recursos privados</t>
  </si>
  <si>
    <t>Lina Vega</t>
  </si>
  <si>
    <t>Formular un plan e implementar un grupo de modelos para la universalización del acceso al servicio de energía eléctrica en Colombia</t>
  </si>
  <si>
    <t>Expedir resolución y decreto de redes logisticas y contratar experimento de acceso</t>
  </si>
  <si>
    <t>Plan de universalización del acceso a la energia en Colombia y de cumplimiento del ODS7 diseñado y en implementacipon</t>
  </si>
  <si>
    <t>Digitalizar los datos del sistema de subsidios y sistematizar los procesos de la administración de los fondos de subsidios del sector electrico</t>
  </si>
  <si>
    <t>Digitalizar la base de datos de los fondos de FOES, FSSRI SIN y FSSRI ZNI</t>
  </si>
  <si>
    <t xml:space="preserve">% de avance de la digitalización base de datos </t>
  </si>
  <si>
    <t>Andrés Rodriguez</t>
  </si>
  <si>
    <t xml:space="preserve">Sistematizar los procesos de administración de FOES, FSSRI SIN y FSSRI ZNI </t>
  </si>
  <si>
    <t>% de avance en la sistematización de los procesos de administración de subsidios del sector electrico</t>
  </si>
  <si>
    <t>Grupo de Comunicaciones y Prensa</t>
  </si>
  <si>
    <t>Impactar el objetivo estrategico del Sector de Minas y Energia, a través de las diferentes dimensiones de la comunicación, (interna, pedagogica y estrategica, mediatica, y publica y para el desarrollo), para posicionar el sector como lider de politica publica en desarrollo sostenible del sector minero-energetico.</t>
  </si>
  <si>
    <t>Mantener comunicación efectiva con funcionarios del ministerio de minas y energia atraves de los canales de comunicación internos.</t>
  </si>
  <si>
    <t>Impacto en la comunicación para la cohecion como parte de la transformacion cultural del Min. Energia</t>
  </si>
  <si>
    <t>Servicio de divulgación del sector Minero Energetico</t>
  </si>
  <si>
    <t>Comunicar de manera efectiva la importancia del sector minero energetico en la vida diaria de los colombianos asi como su aporte economico y de transformacion del sector.</t>
  </si>
  <si>
    <t>Alcance, en millones de personas, de la campaña de posicionamiento del sector minero energético</t>
  </si>
  <si>
    <t>Maria Fernanda Martinez</t>
  </si>
  <si>
    <t>Promedio mensual del alcance en audiencia, en millones de personas, de las publicaciones en medios tradicionales y en redes del Ministerio, gestionadas desde el grupo de Comunicaciones y Prensa</t>
  </si>
  <si>
    <t>Ruben Ramirez</t>
  </si>
  <si>
    <t>Fortalecer la comunicación pedagogica y didactica  hacia los distintos actores externos, de acuerdo a la gestion adelantada por el Ministerio de Minas y Energia,frente a la transformacion energitica y  la transformacion cultural del sector.</t>
  </si>
  <si>
    <t>% de personas encuestadas por medio de plataformas digitales gratuitas (de manera virtual o directa), que reconoce la importancia de la Transición Energética y la apuesta actual de país. Público priorizado: jóvenes y adultos entre 18 y 45 años.</t>
  </si>
  <si>
    <t>Desarrollar herramientas para facilitar la comunicación publica del sector</t>
  </si>
  <si>
    <t>Número de herramientas desarrolladas y socializadas para facilitar la Comunicación Pública del sector</t>
  </si>
  <si>
    <t>Shirley Acosta</t>
  </si>
  <si>
    <t>Estandares para fortalecer el desarrollo competitivo de la industria minera realizados</t>
  </si>
  <si>
    <t>Plinio Enrique Bustamante Ortega</t>
  </si>
  <si>
    <t xml:space="preserve"> Documentos de lineamientos técnicos</t>
  </si>
  <si>
    <t>Lineamientos de política para el desarrollo competitivo y la promoción del subsector carbón, teniendo en cuenta el nuevo panorama mundial y nacional y la oportunidad presente en las reservas existentes del mineral elaborados</t>
  </si>
  <si>
    <t>Estrategia para la generación de valor agregado y encadenamientos productivos para el desarrollo local de los territorios con potencial minero elaborado</t>
  </si>
  <si>
    <t xml:space="preserve">Anllela Marsela Castillo Rey </t>
  </si>
  <si>
    <t xml:space="preserve"> Servicio de asistencia técnica para la innovación y el desarrollo tecnológico en la minería</t>
  </si>
  <si>
    <t>Procedimiento para la definición de los criterios de los Proyectos de Interes Regional y Estrategicos -PIRES realizado</t>
  </si>
  <si>
    <t>Miguel Angel Alfonso Arias</t>
  </si>
  <si>
    <t>Agenda interinstitucional para la gestión de proyectos de la DME diseñada e implementada</t>
  </si>
  <si>
    <t>Seguimiento a la función de Conocimiento y Cartografía Geologica delegada en el Servicio Geologico Colombiano realizado</t>
  </si>
  <si>
    <t>Luz Marina Preciado Ramírez</t>
  </si>
  <si>
    <t>Recursos SGR - Fiscalización</t>
  </si>
  <si>
    <t>Seguimiento a la Fiscalizacion minera delegada en la Agencia Nacional de Minería y Gobernación de Antioquia realizado</t>
  </si>
  <si>
    <t>Luz Marina Preciado Ramirez</t>
  </si>
  <si>
    <t>Estrategia de mejora del proceso de fiscalización minera elaborado</t>
  </si>
  <si>
    <t>Sensibilizaciones a la Agencia Nacional de Minería,  y Gobernación de Antioquia de acuerdo con las funciones delegadas realizadas</t>
  </si>
  <si>
    <t>Proyectos mineros para oro con licenciamiento ambiental (Minesa)</t>
  </si>
  <si>
    <t>Proyecto mineros para cobre con licenciamiento ambiental (Quebradona)</t>
  </si>
  <si>
    <t>Proyectos mineros que entran en etapa de construcción y montaje (Gramalote)</t>
  </si>
  <si>
    <t>Incremento de la producción del proyecto  (Mineros S.A.) (Toneladas)</t>
  </si>
  <si>
    <t>Toneladas</t>
  </si>
  <si>
    <t>Priorización de zonas para profundizar en el conocimiento geológico</t>
  </si>
  <si>
    <t>Proceso de asignación estructurado para áreas estratégica minera</t>
  </si>
  <si>
    <t>Mineros adicionales usando servicios bancarios.</t>
  </si>
  <si>
    <t>Rafael Eduardo García Molano</t>
  </si>
  <si>
    <t>Servicio de divulgación del sector minero</t>
  </si>
  <si>
    <t>Empresas mineras nuevas en el mercado de capitales colombiano.</t>
  </si>
  <si>
    <t>Promedio móvil de la inversión extranjera directa en minería (SINERGIA)</t>
  </si>
  <si>
    <t>Producción de carbón (SINERGIA)</t>
  </si>
  <si>
    <t>Producción de oro en títulos mineros (SINERGIA)</t>
  </si>
  <si>
    <t>Acciones y compromisos adquiridos en desarrollo de la gestión del sector en territorio realizados</t>
  </si>
  <si>
    <t>Eficiencia</t>
  </si>
  <si>
    <t xml:space="preserve"> Servicio de divulgación del sector minero</t>
  </si>
  <si>
    <t>Instrumento para la toma de decisiones de la Dirección de Minería Empresarial gestionado</t>
  </si>
  <si>
    <t>Consolidar al sector minero como impulsor del desarrollo sostenible del país, con responsabilidad social y ambiental.</t>
  </si>
  <si>
    <t xml:space="preserve">Aumentar la producción anual de minerales e hidrocarburos y la generación de energía eléctrica
</t>
  </si>
  <si>
    <t>Fortalecer el posicionamiento de la actividad mineroenergética a nivel territorial e internacional</t>
  </si>
  <si>
    <t>Grupo Tecnologías de la Información y Comunicación</t>
  </si>
  <si>
    <t>Fortalecimiento de la transformación digital en el Ministerio de Minas y Energía Nacional</t>
  </si>
  <si>
    <t>Adquirir una solución de copia de seguridad para el respaldo en medios magnéticos de la plataforma de servidores del Ministerio</t>
  </si>
  <si>
    <t>Solución de Copias de Seguridad de Respaldo en Medios Magnéticos Implementada</t>
  </si>
  <si>
    <t>Carlos J. Osorio B.</t>
  </si>
  <si>
    <t xml:space="preserve"> Equipos De Hardware Adquiridos</t>
  </si>
  <si>
    <t>Construir generadores de aplicaciones (App) para uso interno de la entidad</t>
  </si>
  <si>
    <t>Generadores de Aplicaciones Apps Construidos</t>
  </si>
  <si>
    <t>Gina Nore</t>
  </si>
  <si>
    <t>Sistemas de Información Implementados</t>
  </si>
  <si>
    <t>Implementar solución para analítica y minería de datos, incluyendo bodega de datos y modelo de gestión y gobierno de información</t>
  </si>
  <si>
    <t>Servicios de Información Implementados</t>
  </si>
  <si>
    <t>Carlos Castellanos</t>
  </si>
  <si>
    <t>Adquirir licencias de Suite Colaborativa</t>
  </si>
  <si>
    <t>Herramienta Colaborativa Implementada</t>
  </si>
  <si>
    <t>Dioselina Romero</t>
  </si>
  <si>
    <t xml:space="preserve">Conformar la Infraestructura de Datos Espaciales (IDE) </t>
  </si>
  <si>
    <t>Geovisor actualizado</t>
  </si>
  <si>
    <t>Martha Torres</t>
  </si>
  <si>
    <t>Sistemas de Información Actualizados</t>
  </si>
  <si>
    <t xml:space="preserve">Actualizar el Portal WEB del Ministerio </t>
  </si>
  <si>
    <t>Portal WEB actualizado</t>
  </si>
  <si>
    <t>Gloria Marin</t>
  </si>
  <si>
    <t>Asesorar y/o conceptuar sobre asuntos de competencia de este Ministerio, tanto al interior de éste como a las partes interesadas.</t>
  </si>
  <si>
    <t>Apoyar la reglamentación de temas relacionados con las metas transformacionales del Plan Nacional de Desarrollo</t>
  </si>
  <si>
    <t>Proyectos normativos, regulatorios y legislativos del sector minero energético</t>
  </si>
  <si>
    <t>Cubillos Sierra Bertha Adriana</t>
  </si>
  <si>
    <t xml:space="preserve">Revisar y/o elaborar de minutas y actos administrativos </t>
  </si>
  <si>
    <t>Modificación resolución "Por la cual se establece y desarrolla el mecanismo de las convocatorias públicas para la ejecución de los proyectos definidos en en el Plan de Expansión de Transmisión del Sistema Interconectado Nacional"</t>
  </si>
  <si>
    <r>
      <t>Resoluciones Ejecutivas que declara de utilidad pública e interés social proyectos eléctricos y áreas  necesarias para su
construcción y protección</t>
    </r>
    <r>
      <rPr>
        <sz val="8"/>
        <color indexed="10"/>
        <rFont val="Arial"/>
        <family val="2"/>
      </rPr>
      <t xml:space="preserve">. </t>
    </r>
  </si>
  <si>
    <t>Conceptuar sobre temas del sector minero energético.</t>
  </si>
  <si>
    <t>Conceptos emitidos</t>
  </si>
  <si>
    <t>Brindar seguridad jurídica a las actuaciones del  Ministerio de Minas y Energía</t>
  </si>
  <si>
    <t>Realizar las actuaciones procesales y extraprocesales, mediante la implementación y puesta en marcha de la estrategía del litigio de alto impacto.</t>
  </si>
  <si>
    <t>Actuaciones procesales y extraprocesales realizadas</t>
  </si>
  <si>
    <t>Estrategía de colaboración armonica</t>
  </si>
  <si>
    <t xml:space="preserve">Piloto audiencias virtuales </t>
  </si>
  <si>
    <t>Implementar el litigio de alto impacto en el Ministerio de Minas y Energía</t>
  </si>
  <si>
    <t>Realizar control, seguimiento y alimentación del sistema de información jurídica.</t>
  </si>
  <si>
    <t>Sistema de Información para recolección, seguimiento y control de datos relacionados con la defensa judicial del Ministerio</t>
  </si>
  <si>
    <t xml:space="preserve">Asesorar Legalmente a las autoridades territoriales y comunidades. </t>
  </si>
  <si>
    <t xml:space="preserve">
Sensibilización a Autoridades territoriales y comunidades asesoradas legalmente Realizadas  a través del proyecto de inversión "Implementar del litigio de alto impacto" </t>
  </si>
  <si>
    <t>Servicio de Educación Informal para la Gestión Administrativa</t>
  </si>
  <si>
    <t>Ejecutar acciones de carácter jurídico-administrativo en los procesos que tenga parte sector Minero Energético, en el marco del litigio de alto impacto.</t>
  </si>
  <si>
    <t xml:space="preserve">Documento de acciones de carácter jurídico-administrativo a implementar  en los procesos que tenga parte sector Minero Energético, en el marco del litigio de alto impacto </t>
  </si>
  <si>
    <t xml:space="preserve">Resoluciones que resuelven solicitudes y recursos de reposición de aplazamiento de fecha de entrada en operación de proyectos sector eléctrico </t>
  </si>
  <si>
    <t>Sistema de información  para seguimiento a los proyectos de transmisión y distribución de energía en desarrollo</t>
  </si>
  <si>
    <t>Fortalecer la articulación entre las autoridades ambientales, entes territoriales y el SME hacia la planeación sectorial en las regiones</t>
  </si>
  <si>
    <t>Construcción de modelos de intergración territorial a diferentes escalas</t>
  </si>
  <si>
    <t>Documento de Investigación que sirve de soporte técnico y jurídico para la gestión ambiental del sector minero-energético realizado (páramos)</t>
  </si>
  <si>
    <t>Fortalecimiento de la gestión Sectorial, hacia la Integración de las actividades del Sector Minero Energético, en la planificación ambiental y territorial para el Sector Minero Energético en el territorio nacional</t>
  </si>
  <si>
    <t>Modelo de ocupación territorial armonizado con la actividad del sector mineroenergético concertado con administración territorial</t>
  </si>
  <si>
    <t>Esquemas de ordenamiento territorial aprobados o en proceso de formulación que han armonizado las actividades minero-energéticas (Jericó y Buriticá)</t>
  </si>
  <si>
    <t>Gestión y trámites y cuello de botellas en isntancias interistitucionales (CIIPE)</t>
  </si>
  <si>
    <t>Esquema de seguimiento a proyectos priorizados, trámites y cuellos de botella</t>
  </si>
  <si>
    <t xml:space="preserve"> Establecer mecanismos y estrategias de articulación institucional, financieras, entre otras, que permitan la implementación del PIGCCme</t>
  </si>
  <si>
    <t>• Metas indicativas PROURE definidas para hidrocarburos, térmicas y gran minería de carbón
• Metas cuantitativas para el componente de adaptación del PIGCCme definidas
• Proyectos de adaptación basada en ecosistemas en los municipios de Paz de Ariporo y Urrá diseñados y listos para implementación 
• Tres acuerdos voluntarios con empresas establecidos
• Mesas de trabajo con las empresas del sector minero energético desarrolladas</t>
  </si>
  <si>
    <t>% de avance en la implementación de las acciones de corto plazo del PIGCCme (30 acciones 2019-2020)</t>
  </si>
  <si>
    <t xml:space="preserve">
Generar herramientas que permitan la actualización periódica del plan frente a los avances que se generen a nivel mundial en temas de reducción de emisiones y adaptación</t>
  </si>
  <si>
    <t>Documento de Actualización del Plan Integral de Gestión del Cambio Climatico, elaborado</t>
  </si>
  <si>
    <t xml:space="preserve">Expedición del acto administrativo </t>
  </si>
  <si>
    <t>Reglamentación  de emisiones fugitivas expedida</t>
  </si>
  <si>
    <t>Aceptación por parte de la autoridad ambiental para el registro en la plataforma</t>
  </si>
  <si>
    <t>Toneladas de reducción de emisiones registradas en plataforma nacional RENARE del sector minero energético</t>
  </si>
  <si>
    <t>Hoja de ruta para la implementación del piloto diseñada</t>
  </si>
  <si>
    <t>Piloto de gestión activa de la demanda diseñado y listo para implementación en un municipio priorizado</t>
  </si>
  <si>
    <t xml:space="preserve">Afianzar la presencia institucional y su relación entre las comunidades, gobierno e industria minero energética </t>
  </si>
  <si>
    <t>Modelo de resolución de conflictos para la Provincia de Soto Norte diseñado y entregado</t>
  </si>
  <si>
    <t>Modelo de resolución de conflictos diseñado y ejecutado para relacionamiento territorial Provincia de Soto Norte</t>
  </si>
  <si>
    <t xml:space="preserve">*Subcomité social de YNC instalado y con plan de trabajo definido   
*  de monitoreo social para los PPII definidos y en marcha   
* Programa de pedagogía y apropiación social de conocimiento científico para los PPII definido y en funcionamiento   
* Informe de desarrollo del componente social de los PPII que incluya primeras mediciones de instrumentos de monitoreo  
</t>
  </si>
  <si>
    <t>Componentes del esquema de participación y diálogo social de los Proyectos Piloto de Investigación Integral puestas en marcha</t>
  </si>
  <si>
    <t xml:space="preserve">Divulgación con las comunidades Wayúu de las FNCER.
</t>
  </si>
  <si>
    <t xml:space="preserve">*Línea base sobre la vinculación laboral de las mujeres en empresas del sector minero energético.           
                                                                              *Documento con Lineamientos de género para el sector minero energético formulado.                
                                                                         *Mesas con gremios para la concertación del plan de acción para implementar los lineamientos de género para el sector minero energético.
*Identificación y Visibilización de buenas prácticas que contribuyan con la modificación progresiva de una cultura libre de sexismo, que fomenten la inclusión y la diversidad.
</t>
  </si>
  <si>
    <t>Herramienta para la implementación y seguimiento a los lineamientos de género para el sector minero energético</t>
  </si>
  <si>
    <t xml:space="preserve">* Línea base sobre la participación laboral (funcionarios y contratistas) de las mujeres en el Ministerio y Adscritas. 
*Acompañamiento técnico a dependencias del Ministerio para la inclusión de la variable de género en los proyectos a ser formulados y/o implementados. 
*Plan de acción para el fortalecimiento institucional de género. 
</t>
  </si>
  <si>
    <t xml:space="preserve"> Acciones orientadas a garantizar la igualdad de derechos de mujeres y hombres acordadas e implementadas en cada una de las direcciones y oficinas del MME </t>
  </si>
  <si>
    <t>Coordinación y concurrencia con entidades territoriales en la definición y determinación de áreas de interés de hidrocarburos y de minería</t>
  </si>
  <si>
    <t>Instrumentos de coordinación con autoridades municipales o distritales (SINERGIA)</t>
  </si>
  <si>
    <t xml:space="preserve">Cumplimiento y seguimiento de acuerdos. </t>
  </si>
  <si>
    <t>Cumplimiento de acuerdos en materia de Minas contemplados en el Cumbre Agraria. (MININTERIOR)</t>
  </si>
  <si>
    <t>Fortalecimiento de la gestión Sectorial, hacia la Integración de las actividades del Sector Minero Energético, en la planificación ambiental y territorial para el Sector Minero Energético en el territorio nacional.</t>
  </si>
  <si>
    <t>Incorpor la Gestión de Riesgo de Desastres en el Sector Minero Energético para contribuir en la reduccion de factores que contribuyen a generar conflictividad en territorio</t>
  </si>
  <si>
    <t>Generar un documento técnico que brinde lineamientos para la incorporación de la GRD en los instrumentos y reglamentos del sector Minero Energético</t>
  </si>
  <si>
    <t>Documento Técnico de lineamientos para la incorporación de la GRD en los instrumentos y reglamentos del sector Minero Energético elaborado</t>
  </si>
  <si>
    <t>Impulsar el abastecimiento de gas en el país.</t>
  </si>
  <si>
    <t>Ampliar la cobertura de servicios públicos domiciliarios de gas asegurando su sostenibilidad y eficiencia.</t>
  </si>
  <si>
    <t>Usuarios con el servicio de gas combustible  por redes (SINERGIA)</t>
  </si>
  <si>
    <t>Sara Vélez</t>
  </si>
  <si>
    <t>Asignado a la función del grupo de gas</t>
  </si>
  <si>
    <t>Usuarios que dejan de usar leña para cocinar (SINERGIA)</t>
  </si>
  <si>
    <t>Expedir el plan de abastecimiento de gas.</t>
  </si>
  <si>
    <t>Actualizar las normas de los combustibles líquidos derivados del petróleo para fortalecer calidad.</t>
  </si>
  <si>
    <t>Proyecto de resolución modificando el parámetro de contenido (PPM) de azufre en el diésel elaborado</t>
  </si>
  <si>
    <t>Luisa Fernanda García</t>
  </si>
  <si>
    <t>Asignado a la función del grupo de Downstream</t>
  </si>
  <si>
    <t>Reducir el impacto ambiental del uso de combustibles fósiles, a partir de la mejora en la calidad de los mismos.</t>
  </si>
  <si>
    <t>Proyecto de resolución modificando el parámetro de contenido (PPM) de azufre en la gasolina elaborado</t>
  </si>
  <si>
    <t>Formular el programa de QA/QC calidad y cantidad de combustibles líquidos</t>
  </si>
  <si>
    <t>Propuesta para estructuración de estudio QA/QC elaborada</t>
  </si>
  <si>
    <t>Aumentar la confiabilidad y garantizar el abastecimiento de combustibles líquidos derivados del petróleo</t>
  </si>
  <si>
    <t>Reportes de inventario de combustibles y biocombustibles disponible de productores, almacenadores y distribuidores mayoristas elaborados</t>
  </si>
  <si>
    <t>Iniciar el proceso de transformación  y medición de la operatividad del Sistema de la cadena de distribución de combustibles líquidos derivados del petróleo.</t>
  </si>
  <si>
    <t>Índice de satisfacción del usuario SICOM respecto del servicio prestado.</t>
  </si>
  <si>
    <t>propuesta del esquema de legalidad elaborada</t>
  </si>
  <si>
    <t xml:space="preserve"> Reglamento de la Comisión intersectorial de acompañamiento técnico y científico elaborado</t>
  </si>
  <si>
    <t>Flexibilizar de política de precios para la Gasolina Motor Corriente (GMC)</t>
  </si>
  <si>
    <t>Proyecto de resolución de flexibilización de precios de Gasolina Motor Corriente (GMC)</t>
  </si>
  <si>
    <t>Definir el Plan de Expansión de poliductos y el Plan de Continuidad de combustibles líquidos para la ejecución oportuna de proyectos prioritarios de transporte y almacenamiento estratégico según recomendaciones del Plan Indicativo de Abastecimiento de la UPME.</t>
  </si>
  <si>
    <t>Concepto sobre la revisión del Plan Indicativo de abastecimiento elaborado</t>
  </si>
  <si>
    <t>Proyecto de resolución del plan de expansión de poliductos y plan de continuidad elaborado</t>
  </si>
  <si>
    <t>Mantener la vida media de las  reservas probadas de crudo</t>
  </si>
  <si>
    <t>Dar continuidad a la promoción de inversiones en las actividades de exploración y producción.</t>
  </si>
  <si>
    <t>Elaborar proyecto modificación Resolución 181495 de 2009 que reglamenta la exploración y la explotación de Hidrocarburos.</t>
  </si>
  <si>
    <t>Jorge Alirio Ortiz</t>
  </si>
  <si>
    <t>Asignado a la función del grupo de Upstream</t>
  </si>
  <si>
    <t>Proyecto de reglamentación de EOR (Recobro mejorado) elaborado</t>
  </si>
  <si>
    <t>Proyecto de reglamentación del taponamiento de pozos elaborado</t>
  </si>
  <si>
    <t>Proyecto de reglamentación offshore</t>
  </si>
  <si>
    <t>Contratar estudio para reglamentar quemas y venteos de gas.</t>
  </si>
  <si>
    <t>Asignado a la función del grupo de Uptream</t>
  </si>
  <si>
    <t>Promover la confiabilidad e integridad de los medios de transporte de crudo en el país</t>
  </si>
  <si>
    <t xml:space="preserve">Revisar los protocolos de respuesta ante eventos de emergencia y/o situaciones que afecten el abastecimiento de hidrocarburos en el país. </t>
  </si>
  <si>
    <t xml:space="preserve"> Planes de manejo de riesgo de transportadores del país evaluados.</t>
  </si>
  <si>
    <t>Salomón Bechara</t>
  </si>
  <si>
    <t>Asignado a la función del grupo de (No hay sugerencias)</t>
  </si>
  <si>
    <t xml:space="preserve">Realizar seguimiento a los mecanismos de control y vigilancia a las actividades de transporte de hidrocarburos en el país. </t>
  </si>
  <si>
    <t>Informe de balance volumétrico del transporte de crudo por oleoducto del país.</t>
  </si>
  <si>
    <t>Mejorar los mecanismos de supervisión y vigilancia de los oleoductos del país por medio de la evaluación de su integridad y seguridad .</t>
  </si>
  <si>
    <t>Matriz de riesgos de la integridad y seguridad de oleoductos Elaborada</t>
  </si>
  <si>
    <t>Efectuar la revisión, análisis y propuesta de mejora a la metodología de fijación de tarifas de transporte por oleoducto.</t>
  </si>
  <si>
    <t>Estudio para la revisión, análisis y propuesta de mejora a la metodología de fijación de tarifas de transporte por oleoducto Realizado</t>
  </si>
  <si>
    <t>Asignado a la función del grupo de MIdstream</t>
  </si>
  <si>
    <t>Diseñar e implementar un programa de fomento minero con visión de negocio</t>
  </si>
  <si>
    <t>Adoptar el modelo de Fomento Minero</t>
  </si>
  <si>
    <t>Modelo de fomento diseñado y en implementación</t>
  </si>
  <si>
    <t>Sandra Milena Sanchez Zuluaga</t>
  </si>
  <si>
    <t>Documento de lineamientos técnicos</t>
  </si>
  <si>
    <t>Desarrollar el capítulo étnico dentro del modelo de fomento minero que involucre el tratamiento diferencial a comunidades</t>
  </si>
  <si>
    <t>Capítulo creado  de fomento minero especial para comunidades negras afrocolombianas raizales y palenqueras (Anual) (NARP)</t>
  </si>
  <si>
    <t>Ader Arias</t>
  </si>
  <si>
    <t>Actualización de los reglamentos técnicos de seguridad minera a cielo abierto y subterránea</t>
  </si>
  <si>
    <t>Acto administrativo elaborado para adoptar los reglamentos técnicos</t>
  </si>
  <si>
    <t>Manuel Acevedo</t>
  </si>
  <si>
    <t>Facilitar la adopción de procesos de tecnificación e innovación en la industria minera</t>
  </si>
  <si>
    <t>Proyecto tipo estructurado</t>
  </si>
  <si>
    <t>Generar insumos para el ordenamiento minero ambiental del territorio</t>
  </si>
  <si>
    <t>Diseñar el programa de reconversión o reubicación para operaciones mineras en zonas de páramos</t>
  </si>
  <si>
    <t>Acto administrativo elaborado para adoptar el programa de reconversión o reubicación</t>
  </si>
  <si>
    <t>Diseñar e implementar la Política de Minería de Subsistencia</t>
  </si>
  <si>
    <t>Adoptar la Política de Minería de Subsistencia</t>
  </si>
  <si>
    <t>Política para la Minería de Subsistencia adoptada mediante acto administrativo</t>
  </si>
  <si>
    <t>Carlos Bermúdez</t>
  </si>
  <si>
    <t>Diseñar e implementar una estrategias de mercado y de desarrollo social para la minería de subsistencia</t>
  </si>
  <si>
    <t>Piloto de intervención realizado</t>
  </si>
  <si>
    <t>Documento de investigación</t>
  </si>
  <si>
    <t xml:space="preserve">Diseñar e implementar una estrategia de depuración de registro de mineros de subsitencia </t>
  </si>
  <si>
    <t>Número de regiones con registro de mineros de subsistencia depurado</t>
  </si>
  <si>
    <t>Aumentar el grado legalidad ambiental de la actividad minera</t>
  </si>
  <si>
    <t xml:space="preserve">Brindar acompañamiento s los pequeños mineros para la implementación de los medios de legalidad ambiental
</t>
  </si>
  <si>
    <t xml:space="preserve">Número de procesos acompañados para la  legalidad ambiental de  pequeños mineros </t>
  </si>
  <si>
    <t>Ercilia Monroy</t>
  </si>
  <si>
    <t>Brindar acompañamiento a los pequeños mineros para el trasnito a la legalidad minera</t>
  </si>
  <si>
    <t xml:space="preserve">Numero de procesos de acompañamiento generados  para la legalidad minera </t>
  </si>
  <si>
    <t xml:space="preserve">Estructurar un modelo de negocio minero sostenible con enfoque diferencial para grupos étnicos dedicados a la actividad minera.           
           </t>
  </si>
  <si>
    <t xml:space="preserve">Un modelo de negocio minero sostenible con enfoque diferencial para grupos étnicos dedicados a la actividad minera.   </t>
  </si>
  <si>
    <t>Oficina Asuntos Ambientales y Sociales</t>
  </si>
  <si>
    <t>INDICADORES</t>
  </si>
  <si>
    <t>Servicios de apoyo para la gestión de procesos de participación, colaboración, y transparencia del sector minero energético</t>
  </si>
  <si>
    <t xml:space="preserve">Servicios de apoyo para la gestión de procesos de participación, colaboración, y transparencia del sector minero energético
</t>
  </si>
  <si>
    <t>Servicios de información implementados</t>
  </si>
  <si>
    <t>Luis Julian Zuluaga</t>
  </si>
  <si>
    <t>Juan Pablo Parra</t>
  </si>
  <si>
    <t>Jhon Fitzgerald Lozano</t>
  </si>
  <si>
    <t>Guillermo Pinilla</t>
  </si>
  <si>
    <t>Luisa Fernanda Bacca Benavides</t>
  </si>
  <si>
    <t>Laura Jimena Mojica Salazar</t>
  </si>
  <si>
    <t>Oficina de Control Interno</t>
  </si>
  <si>
    <t>Oficina de Planeación y Gestión Internacional</t>
  </si>
  <si>
    <t>Oficina Jurídica</t>
  </si>
  <si>
    <t>Dirección  Hidrocarburos</t>
  </si>
  <si>
    <t>Dirección de Energía</t>
  </si>
  <si>
    <t>Dirección de Minería Empresarial</t>
  </si>
  <si>
    <t>Dirección de Formalización Minera</t>
  </si>
  <si>
    <t>Manuel Alejandro Calero Lopez</t>
  </si>
  <si>
    <t>Mauricio Hernando Mañosca</t>
  </si>
  <si>
    <t xml:space="preserve">Melisa Pestana </t>
  </si>
  <si>
    <t>Procesos de consulta previa estratégicos protocololizados  (Dos líneas de transmisión - GEB)</t>
  </si>
  <si>
    <t>Número de municipios de la Amazonía considerados zonas de frontera, que cuentán con beneficios en el precio del combustible de acuerdo con la ley 191 de 1995 y el decreto 1073 de 2015. (POBLACIÓN INDIGENA)</t>
  </si>
  <si>
    <t>Cese de explotación minera y de hidrocarburos dentro de los territorios del Pueblo Nasa. (MININTERIOR)</t>
  </si>
  <si>
    <t>Proyecto de planta de abastecimiento de combustible para Nariño. (MININTERIOR)</t>
  </si>
  <si>
    <t>Promedio de la duración de interrupciones del servicio de energía eléctrica al año (SINERGIA)</t>
  </si>
  <si>
    <t>Promedio de la cantidad de interrupciones del servicio de energía eléctrica al año (SINERGIA)</t>
  </si>
  <si>
    <t>Capacidad instalada de generación de energía eléctrica (SINERGIA)</t>
  </si>
  <si>
    <t>Usuarios beneficiados con programas de eficiencia energética (SINERGIA)</t>
  </si>
  <si>
    <t>Nueva infraestructura energética para comercio internacional (SINERGIA)</t>
  </si>
  <si>
    <t>Nuevos usuarios con servicio de energía eléctrica (SINERGIA)</t>
  </si>
  <si>
    <t>Nuevos usuarios con servicio de energía eléctrica en municipios PDET (SINERGIA)</t>
  </si>
  <si>
    <t>Generación de energía, interconexión eléctrica y gas para los municipios (MININTERIOR)</t>
  </si>
  <si>
    <t>Plan de acción construido conjuntamente para el tratamiento de la explotación ilícita de mínerales con la Mesa Regional Amazónica (MRA) en el marco de la Sentencia 4360 de 2018. (POBLACIÓN INDIGENA)</t>
  </si>
  <si>
    <t>Consejos comunitarios con asesoría técnica y jurídica en relación con alianzas empresariales para el desarrollo de proyectos mineros a solicitud de los mismos (Anual) (NARP)</t>
  </si>
  <si>
    <t>No identificado</t>
  </si>
  <si>
    <t>No Identificado</t>
  </si>
  <si>
    <t>Servicio de seguimiento y evaluación de la Gestión institucional</t>
  </si>
  <si>
    <t>Documentos de Planeación</t>
  </si>
  <si>
    <t>Usuarios con equipo de medición inteligente instalada (SINERGIA)</t>
  </si>
  <si>
    <t xml:space="preserve"> Espacios de concertación con delegados con los 6 deparatamentos de la amazonía para el diseño y/o estructuración de incentivos que promuevan la movilidad eléctrica fluvial en territorios de la Amazonía. (POBLACIÓN INDIGENA)</t>
  </si>
  <si>
    <t>Dirección de Hidrocarburos</t>
  </si>
  <si>
    <t>Contenido de azufre en diésel (SINERGIA)</t>
  </si>
  <si>
    <t>Contenido de azufre en gasolina (SINERGIA)</t>
  </si>
  <si>
    <t>Dirección de Energía Eléctrica</t>
  </si>
  <si>
    <t>Documento elaborado de los requisitos diferenciados del contrato de concesión para comunidades étnicas incluidas las comunidades Negras, Afrocolombianas, Raizales y Palenqueras con título colectivo con requisitos, pago de canon diferencial y asistencia té (Anual) (NARP)</t>
  </si>
  <si>
    <t>Capítulo, creado e implementado, de fomento minero especial para comunidades negras afrocolombianas raizales y palenqueras  (No Asignada) (NARP)</t>
  </si>
  <si>
    <t>Subdirección de Talento Humano</t>
  </si>
  <si>
    <t>ID</t>
  </si>
  <si>
    <t>COM-01</t>
  </si>
  <si>
    <t>COM-02</t>
  </si>
  <si>
    <t>COM-03</t>
  </si>
  <si>
    <t>COM-04</t>
  </si>
  <si>
    <t>GAL-01</t>
  </si>
  <si>
    <t>GAL-02</t>
  </si>
  <si>
    <t>GAL-03</t>
  </si>
  <si>
    <t>OPGI-01</t>
  </si>
  <si>
    <t>OPGI-02</t>
  </si>
  <si>
    <t>OPGI-03</t>
  </si>
  <si>
    <t>OPGI-04</t>
  </si>
  <si>
    <t>OPGI-05</t>
  </si>
  <si>
    <t>OAAS-01</t>
  </si>
  <si>
    <t>OAAS-02</t>
  </si>
  <si>
    <t>OAAS-03</t>
  </si>
  <si>
    <t>OAAS-04</t>
  </si>
  <si>
    <t>OAAS-05</t>
  </si>
  <si>
    <t>OAAS-06</t>
  </si>
  <si>
    <t>OAAS-07</t>
  </si>
  <si>
    <t>OAAS-08</t>
  </si>
  <si>
    <t>OAAS-09</t>
  </si>
  <si>
    <t>OAAS-10</t>
  </si>
  <si>
    <t>OAAS-11</t>
  </si>
  <si>
    <t>OAAS-21</t>
  </si>
  <si>
    <t>OAAS-22</t>
  </si>
  <si>
    <t>OAAS-23</t>
  </si>
  <si>
    <t>DEE-01</t>
  </si>
  <si>
    <t>DEE-02</t>
  </si>
  <si>
    <t>OARE-01</t>
  </si>
  <si>
    <t>OARE-02</t>
  </si>
  <si>
    <t>OARE-03</t>
  </si>
  <si>
    <t>OARE-04</t>
  </si>
  <si>
    <t>OARE-05</t>
  </si>
  <si>
    <t>OARE-06</t>
  </si>
  <si>
    <t>OARE-07</t>
  </si>
  <si>
    <t>OARE-08</t>
  </si>
  <si>
    <t>OARE-09</t>
  </si>
  <si>
    <t>OARE-21</t>
  </si>
  <si>
    <t>OARE-22</t>
  </si>
  <si>
    <t>GEESE-01</t>
  </si>
  <si>
    <t>GEESE-02</t>
  </si>
  <si>
    <t>GEESE-03</t>
  </si>
  <si>
    <t>GEESE-04</t>
  </si>
  <si>
    <t>GEESE-05</t>
  </si>
  <si>
    <t>GEESE-06</t>
  </si>
  <si>
    <t>OAJ-01</t>
  </si>
  <si>
    <t>OAJ-02</t>
  </si>
  <si>
    <t>OAJ-03</t>
  </si>
  <si>
    <t>OAJ-04</t>
  </si>
  <si>
    <t>OAJ-05</t>
  </si>
  <si>
    <t>OAJ-06</t>
  </si>
  <si>
    <t>OAJ-07</t>
  </si>
  <si>
    <t>OAJ-08</t>
  </si>
  <si>
    <t>DH-01</t>
  </si>
  <si>
    <t>DH-02</t>
  </si>
  <si>
    <t>DH-03</t>
  </si>
  <si>
    <t>DH-04</t>
  </si>
  <si>
    <t>DH-05</t>
  </si>
  <si>
    <t>DH-06</t>
  </si>
  <si>
    <t>DH-07</t>
  </si>
  <si>
    <t>DH-08</t>
  </si>
  <si>
    <t>DH-09</t>
  </si>
  <si>
    <t>DH-21</t>
  </si>
  <si>
    <t>DH-22</t>
  </si>
  <si>
    <t>DEE-03</t>
  </si>
  <si>
    <t>DEE-04</t>
  </si>
  <si>
    <t>DEE-05</t>
  </si>
  <si>
    <t>DEE-06</t>
  </si>
  <si>
    <t>DEE-07</t>
  </si>
  <si>
    <t>DME-01</t>
  </si>
  <si>
    <t>DME-02</t>
  </si>
  <si>
    <t>DME-03</t>
  </si>
  <si>
    <t>DME-04</t>
  </si>
  <si>
    <t>DME-05</t>
  </si>
  <si>
    <t>DME-06</t>
  </si>
  <si>
    <t>DME-07</t>
  </si>
  <si>
    <t>DME-08</t>
  </si>
  <si>
    <t>DME-21</t>
  </si>
  <si>
    <t>DME-22</t>
  </si>
  <si>
    <t>DFM-01</t>
  </si>
  <si>
    <t>DFM-02</t>
  </si>
  <si>
    <t>DFM-03</t>
  </si>
  <si>
    <t>DFM-04</t>
  </si>
  <si>
    <t>Implementar instrumentos  que permitan realizar seguimiento, control y mediciones articuladas de la planeación integral de la entidad</t>
  </si>
  <si>
    <t>COM-21</t>
  </si>
  <si>
    <t>OCI-21</t>
  </si>
  <si>
    <t>OCI-22</t>
  </si>
  <si>
    <t>OCI-23</t>
  </si>
  <si>
    <t>OCI-24</t>
  </si>
  <si>
    <t>OCI-25</t>
  </si>
  <si>
    <t>OCI-26</t>
  </si>
  <si>
    <t>OCI-27</t>
  </si>
  <si>
    <t>OAAS-41</t>
  </si>
  <si>
    <t>OAAS-42</t>
  </si>
  <si>
    <t>OARE-41</t>
  </si>
  <si>
    <t>OARE-23</t>
  </si>
  <si>
    <t>OARE-24</t>
  </si>
  <si>
    <t>OARE-25</t>
  </si>
  <si>
    <t>OARE-26</t>
  </si>
  <si>
    <t>OARE-27</t>
  </si>
  <si>
    <t>OARE-28</t>
  </si>
  <si>
    <t>OARE-29</t>
  </si>
  <si>
    <t>OARE-30</t>
  </si>
  <si>
    <t>OARE-31</t>
  </si>
  <si>
    <t>OARE-42</t>
  </si>
  <si>
    <t>OAJ-21</t>
  </si>
  <si>
    <t>OAJ-22</t>
  </si>
  <si>
    <t>OAJ-23</t>
  </si>
  <si>
    <t>OAJ-24</t>
  </si>
  <si>
    <t>DH-41</t>
  </si>
  <si>
    <t>DH-42</t>
  </si>
  <si>
    <t>DH-43</t>
  </si>
  <si>
    <t>DH-44</t>
  </si>
  <si>
    <t>DH-23</t>
  </si>
  <si>
    <t>DH-24</t>
  </si>
  <si>
    <t>DH-25</t>
  </si>
  <si>
    <t>DH-26</t>
  </si>
  <si>
    <t>DH-27</t>
  </si>
  <si>
    <t>DH-28</t>
  </si>
  <si>
    <t>DH-29</t>
  </si>
  <si>
    <t>DME-23</t>
  </si>
  <si>
    <t>DME-24</t>
  </si>
  <si>
    <t>DME-25</t>
  </si>
  <si>
    <t>DME-26</t>
  </si>
  <si>
    <t>DME-27</t>
  </si>
  <si>
    <t>DME-28</t>
  </si>
  <si>
    <t>DME-29</t>
  </si>
  <si>
    <t>DME-41</t>
  </si>
  <si>
    <t>DME-42</t>
  </si>
  <si>
    <t>DME-43</t>
  </si>
  <si>
    <t>DME-30</t>
  </si>
  <si>
    <t>DME-31</t>
  </si>
  <si>
    <t>DFM-41</t>
  </si>
  <si>
    <t>DFM-21</t>
  </si>
  <si>
    <t>DFM-22</t>
  </si>
  <si>
    <t>DFM-23</t>
  </si>
  <si>
    <t>DFM-24</t>
  </si>
  <si>
    <t>DFM-25</t>
  </si>
  <si>
    <t>DFM-42</t>
  </si>
  <si>
    <t>GTIC-21</t>
  </si>
  <si>
    <t>GTIC-22</t>
  </si>
  <si>
    <t>GTIC-23</t>
  </si>
  <si>
    <t>GTIC-24</t>
  </si>
  <si>
    <t>GTIC-25</t>
  </si>
  <si>
    <t>GTIC-26</t>
  </si>
  <si>
    <t>STH-21</t>
  </si>
  <si>
    <t>STH-22</t>
  </si>
  <si>
    <t>STH-23</t>
  </si>
  <si>
    <t>STH-24</t>
  </si>
  <si>
    <t>GJC-21</t>
  </si>
  <si>
    <t>GJC-22</t>
  </si>
  <si>
    <t>GGISC-21</t>
  </si>
  <si>
    <t>GGISC-22</t>
  </si>
  <si>
    <t>GGISC-23</t>
  </si>
  <si>
    <t>GGISC-24</t>
  </si>
  <si>
    <t>GGISC-25</t>
  </si>
  <si>
    <t>GGISC-26</t>
  </si>
  <si>
    <t>GGISC-27</t>
  </si>
  <si>
    <t>GGF-21</t>
  </si>
  <si>
    <t>GGF-22</t>
  </si>
  <si>
    <t>GGF-23</t>
  </si>
  <si>
    <t>GGF-24</t>
  </si>
  <si>
    <t>GGF-25</t>
  </si>
  <si>
    <t>GGF-26</t>
  </si>
  <si>
    <t>GSA-21</t>
  </si>
  <si>
    <t>GSA-22</t>
  </si>
  <si>
    <t>GSA-23</t>
  </si>
  <si>
    <t>GSA-24</t>
  </si>
  <si>
    <t>GSA-25</t>
  </si>
  <si>
    <t>GSA-26</t>
  </si>
  <si>
    <t>GGC-21</t>
  </si>
  <si>
    <t>GGC-22</t>
  </si>
  <si>
    <t>GGC-23</t>
  </si>
  <si>
    <t>GGC-24</t>
  </si>
  <si>
    <t>GCID-21</t>
  </si>
  <si>
    <t>GCID-22</t>
  </si>
  <si>
    <t>GCID-23</t>
  </si>
  <si>
    <t>GCID-24</t>
  </si>
  <si>
    <t>GCID-25</t>
  </si>
  <si>
    <t>GCID-26</t>
  </si>
  <si>
    <t>GCID-27</t>
  </si>
  <si>
    <t>Realizar seguimiento y construir procesos estratégicos para la entidad, a partir de la identificación de sendas de valor que contribuyan a la transformación cultural</t>
  </si>
  <si>
    <t>OARE-43</t>
  </si>
  <si>
    <t>OARE-44</t>
  </si>
  <si>
    <t>No aplica</t>
  </si>
  <si>
    <t>DH-30</t>
  </si>
  <si>
    <t>DH-31</t>
  </si>
  <si>
    <t>DH-45</t>
  </si>
  <si>
    <t>DH-46</t>
  </si>
  <si>
    <t>DH-47</t>
  </si>
  <si>
    <t>DEE-41</t>
  </si>
  <si>
    <t>DEE-42</t>
  </si>
  <si>
    <t>DEE-43</t>
  </si>
  <si>
    <t>DEE-44</t>
  </si>
  <si>
    <t>DEE-45</t>
  </si>
  <si>
    <t>DEE-46</t>
  </si>
  <si>
    <t>DEE-47</t>
  </si>
  <si>
    <t>DEE-48</t>
  </si>
  <si>
    <t>DFM-43</t>
  </si>
  <si>
    <t>DFM-44</t>
  </si>
  <si>
    <t>DFM-45</t>
  </si>
  <si>
    <t>ÁREA</t>
  </si>
  <si>
    <t>INDICADOR</t>
  </si>
  <si>
    <t>META</t>
  </si>
  <si>
    <t>Oficina Asesora Jurídica</t>
  </si>
  <si>
    <t>DFM-46</t>
  </si>
  <si>
    <t>Promedio móvil de la inversión extranjera directa en minería (SINERGIA) (millones)</t>
  </si>
  <si>
    <t>Producción de oro en títulos mineros (SINERGIA) (Toneladas)</t>
  </si>
  <si>
    <t>Producción de carbón (SINERGIA) (millones de toneladas)</t>
  </si>
  <si>
    <t>Contenido de azufre en diésel (SINERGIA) (ppm)</t>
  </si>
  <si>
    <t>Contenido de azufre en gasolina (SINERGIA) (ppm)</t>
  </si>
  <si>
    <t>Promedio de la cantidad de interrupciones del servicio de energía eléctrica al año (SINERGIA) (horas)</t>
  </si>
  <si>
    <t>Capacidad instalada de generación de energía eléctrica (SINERGIA) (Mw)</t>
  </si>
  <si>
    <t>01-19</t>
  </si>
  <si>
    <t>20-39</t>
  </si>
  <si>
    <t>40-49</t>
  </si>
  <si>
    <t>Indicadores exclusivos del Plan de acción de la entidad</t>
  </si>
  <si>
    <t>Indicadores estratégicos de reporte a Ministra</t>
  </si>
  <si>
    <t>Indicadores metas de gobierno y diferentes sistemas de reporte</t>
  </si>
  <si>
    <t>TIPO DE INDICADOR</t>
  </si>
  <si>
    <t>TOTAL</t>
  </si>
  <si>
    <t>RESULTADO AVANCE DE ACCIÓN</t>
  </si>
  <si>
    <t>RESULTADO AVANCE DE INDICADOR</t>
  </si>
  <si>
    <t>Impacto en la comunicación para la cohesión como parte de la transformacion cultural del Min. Energia</t>
  </si>
  <si>
    <t>RESULTADO AVANCE DEL OBJETIVO</t>
  </si>
  <si>
    <t>Valor Ejecutado</t>
  </si>
  <si>
    <t>Descripción</t>
  </si>
  <si>
    <t>Primer Trimestre</t>
  </si>
  <si>
    <t>Segundo trimestre</t>
  </si>
  <si>
    <t>Tercer Trimestre</t>
  </si>
  <si>
    <t>Cuarto Trimestre</t>
  </si>
  <si>
    <t>Se cuenta con propuesta del BID, la cual contiene ajuste institucional, con su correspondiente sistema de gobernanza, el portafolio de servicios  y la ruta de implementación del modelo,actualmente se está socializando a diferentes partes interesadas; en proceso de elaboración del documento que contiene el detalle del modelo.</t>
  </si>
  <si>
    <t>Para la construcción del capítulo étnico y dadas las particularidades de las comunidades, se plantearon talleres de construcción colectiva en territorio, las cuales están siendo replanteadas dada la coyuntura actual.
No obstante lo anterior, se está llevando a cabo un ejercicio con información secundaria, de tal manera que nos permita identificar aspectos requeridos que deben ser involucrados en el capitulo diferencial del modelo de fomento minero.</t>
  </si>
  <si>
    <t>Se estan llevando a cabo las gestiones correspondientes relacionadas con la revision de los documentos tecnicos por parte los interesados</t>
  </si>
  <si>
    <t>Se estructuró el arbol de problemas, se establecio el alcance del proyecto y se envió para su revisión y aprobación al DNP.</t>
  </si>
  <si>
    <t>Ya se llevó a cabo el sondeo de mercado, teniendo en cuenta las condiciones particulares de la actual contingencia
A la espera del análisis financiero por parte de la subdirección financiera para continuar con el proceso contractual</t>
  </si>
  <si>
    <t>Avance dentro de lo programado, indicador programado para el cierre de la vigencia.</t>
  </si>
  <si>
    <t>Se encuentra en proceso de estudio de mercado para la contratación de convenios interadministrativos para el acompañamiento y/o asesoria para la legalidad ambiental.</t>
  </si>
  <si>
    <t>Fueron realizadas 120 visitas en los departametos de Boyacá, Cauca, Bolivar y Valle del Cauca. Se construyó en el mes de marzo una estrategia de regularización virtual en el marco de la contingencia sanitaria por el COVID -19 para realizar el acompañamiento de forma remota.</t>
  </si>
  <si>
    <t>Se estan desarrollando los tramites contractuales que permitiran contratar el equipo de trabajo para el desarrollo del modelo.</t>
  </si>
  <si>
    <t>Se continúa avanzando en el proceso de contratación del personal que construirá el modelo de negocio minero del Chocó. Se estructura una estrategia virtual para el inicio de acciones con el personal que sea contratado.
Una vez se cuente con los profesionales contratados se procederá con la construcción de este. La asistencia técnica y jurídica a los consejos comunitarios que realizará la Agencia Nacional de Minera (ANM), se adelantará en el marco de la implementación del modelo, una vez esté construido."</t>
  </si>
  <si>
    <t>Se continuó avanzando en la elaboración del documento de los requisitos diferenciales para el otorgamiento de Contrato de Concesión para comunidades étnicas. Se cuenta a la fecha con una primera versión.</t>
  </si>
  <si>
    <t>En febrero se conectaron: 824 nuevos usuarios por FAER, 1 nuevo usuario por FAZNI y 533 nuevos usuarios por PTSP. En el mes de marzo se conectaron 505 usuarios de un contrato FAZNI en condoto Choco.</t>
  </si>
  <si>
    <t>A marzo 31 se han radicado en MME 7 proyectos que equivalen a 5223 usuarios</t>
  </si>
  <si>
    <t>A marzo 31 se han radicado en MME 21 proyectos que equivalen a 5745 usuarios</t>
  </si>
  <si>
    <t>Los OR reportan trimestre vencido</t>
  </si>
  <si>
    <t>No se reporta avance, todo el equipo se encuentra volcado a las medidas que esta tomando el estado para mediante los subsidios, garantizar la prestación de los usuarios en pro de la salud pública, por lo anterior esta meta queda aplazada momentaneamente.</t>
  </si>
  <si>
    <t>No ha ocurrido avance con respecto al periodo anterior. La interconexión con Panamá se viene manejando desde las agendas interministeriales, el refuerzo de la interconexión con Ecuador no presneta avance y la regasificadora del pacífico continúa en proceso de adjudicación por parte de la UPME.</t>
  </si>
  <si>
    <t>En febrero se conectaron: 47 nuevos usuarios PDET por FAER, 1 nuevo usuario por FAZNI y 533 nuevos usuarios por PTSP. En el mes de marzo se conectaron 505 usuarios de un contrato FAZNI en condoto Choco.</t>
  </si>
  <si>
    <t>De acuerdo con el reporte que entregaron las empresas distribuidoras de este servicio, correspondiente al cuarto trimesre de 2019, a nivel nacional se cuenta con 10.075.547 usuarios de gas combustible por redes (gas natural y GLP por red).</t>
  </si>
  <si>
    <t>El Ministerio de Minas y Energía se encuentra avanzando en la formulación de un proyecto de inversión que permita efectuar conversiones de hogares que usan leña para cocinar por GLP, teniendo en cuenta las recomendaciones de las consultorías de la UPME y el DNP.</t>
  </si>
  <si>
    <t>En cumplimiento de lo señalado en el numeral 8 del artículo 8 de la Ley 1437 de 2011, en concordancia con lo previsto en el inciso 2 del artículo 2.1.2.1.14 del Decreto 1081 de 2015, sustituido por el artículo 1 del Decreto 270 de 2017 y las resoluciones 4 0310 y 4 1304 de 2017, se públicó para participación ciudadana el Proyecto de Proyecto de Resolución “Por la cual se adopta el Plan de Abastecimiento de Gas Natural y se adoptan otras disposiciones”.</t>
  </si>
  <si>
    <t>Revision de la ultima matriz de comentarios consolidada</t>
  </si>
  <si>
    <t>Revision de todos  los comentarios luego de la ultima presentación realizada</t>
  </si>
  <si>
    <t>Se adjudico consultoria el 16 de marzo de 2020</t>
  </si>
  <si>
    <t>El Análisis de Impacto Normativo fue publicado a comentarios de la ciudadanía entre el 12 y el 26 de marzo de 2020. Los comentarios fueron resueltos por ambos Ministerios.</t>
  </si>
  <si>
    <t>En revisión por Oficinas Asesoras Jurídicas de los Ministerios de Minas y Energía y Ambiente y Desarrollo Sostenible, así como su memoria justificativa y su análisis de impacto normativo.</t>
  </si>
  <si>
    <t xml:space="preserve">Se revisó el estudio realizado para el MME y planteó cronograma para la implementación del programa QA/QC </t>
  </si>
  <si>
    <t>De acuerdo con la adaptación por parte del nuevo operador del sistema y los procesos de migración de la plataforma, se tuvo atención en la plataforma y aplicativos de manera permanente. El índice de satisfacción por parte de los usuarios fue del 86%, es de anotar que durante los tres primeros meses no se tenía una oblogación por parte del contratista</t>
  </si>
  <si>
    <t>Se presentó propuesta por grupo técnico de ambos ministerios a los Ministro del Diseño del esquema de flexibilización.</t>
  </si>
  <si>
    <t>Debido a la contingencia del COVID-19, se realizaron comentarios de ajuste al documento por parte de la DH, sobre las proyecciones y estimaciones de varios indicadores.</t>
  </si>
  <si>
    <t>Se requierió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</si>
  <si>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 xml:space="preserve">En Conjunto con Ecopetrol, a partir del 1o de febrero de 2020 con información de la Vicepresidencia de Operaciones y Logística de Transporte (VOL) de Ecopetrol S.A. en cabeza de la Gerencia de Apoderamiento (GAH) se consolindan los infomes de  Guías Únicas de Transporte para los agentes de la cadena de distribución de combustibles líquidos derivados del petróleo y Ecopetrol. Basado en lo anterior, se recibe el informe de la gestión de Ecopetrol de la autorización de la emisión, así como del control de las guías. De igual manera se incluye la información del mes de enero de 2020 del uso y legalización de las guías de los agentes autorizados y Ecopetrol, detallando las novedades encontradas, con el fin que se definan en conjunto las acciones y controles a implementar. </t>
  </si>
  <si>
    <t>Se requirió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</si>
  <si>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Se aseguraron recursos (CDP, PLC) y se realizaron y ajustaron de acuerdo a comentarios los Estudios Previos</t>
  </si>
  <si>
    <t>Se realizaron reuniones con la ANM, la Agencia de Cooperación Alemana GIZ y Viceministra para definir estándares a realizar (presa de relaves y drenajes ácidos), así como definir el alcance de los mismos.</t>
  </si>
  <si>
    <t>Se elaboro el documento "LINEAMIENTOS DE POLITICAPARA EL PLAN DE ACCIÓN DEL CARBÓN EN COLOMBIA"</t>
  </si>
  <si>
    <t>Se estra construyendo el plan de acción para la aestrategia de encadenamientos productivos</t>
  </si>
  <si>
    <t xml:space="preserve">Se construyó proyecto de Resolución con el procedimiento 
que fue remitido a la Oficina Asesora jurídica para su revisión con Rad. 3-2020-004213 21-02-2020. </t>
  </si>
  <si>
    <t>RUTA MINERA - 30 de enero Dpto de Bolívar. Actividades suspendidas por contingencia.
 COMITÉ EXPLOSIVOS - Paso a paso construido y en edición por oficina de prensa.
SALINAS - 3-2020-004523 27-02-2020, se envió a la OAJ solicitud de concepto jurídico para la viabilidad de aplicar el Articulo 40 de la Ley del PND saneamiento de bienes afectos
COMITÉ EFICIENCIA Y MODOS - DNP - Reunion el 11-03</t>
  </si>
  <si>
    <t xml:space="preserve">Se elaboró el informe de supervisión al convenio 379 de 2016 suscrito con el SGC, correspondiente al primer trimestre del año 2020. El informe se encuentra en revisión y aprobación </t>
  </si>
  <si>
    <t>• Elaboración informes de seguimiento ANM IV trimestre 2019, II semestre 2019, anual 2019
• Revisiones documentales de tipo técnico 74 y revisiones documentales jurídicas 130
• Se revisó el informe del primer bimestre 2020 de ANM, se realizaron las observaciones
• Distribución de expedientes revisión técnica y jurídica  ANM y GA (ingenieros y abogados)
• Elaboración de plan de visitas de inspección</t>
  </si>
  <si>
    <t xml:space="preserve">Se formuló y valido plan de mejoramiento para las delegadas. Se solicalizó con delegadas oportunidades de mejora y resultados del seguimiento efectuado
</t>
  </si>
  <si>
    <t>Se  formuló plan de  sensibilización para delegadas.</t>
  </si>
  <si>
    <t>En desarrollo de las actividades para lograr las metas</t>
  </si>
  <si>
    <t>Actividades programasdas para posteriores trimestres</t>
  </si>
  <si>
    <t>Se inicia proceso para establecer línea base</t>
  </si>
  <si>
    <t>Se esta estructurando la estrategia de intervención territorial para el mes de junio</t>
  </si>
  <si>
    <t>Se espera contar con el intrumento para la toma de decisiones durante el segundo semestre de 2020</t>
  </si>
  <si>
    <t xml:space="preserve">Se avanzado en la definición de alcances, con la finalidad de construir los insumos necesarios para la elaboración del documento de investigación. </t>
  </si>
  <si>
    <t>Debido a las medidas tomadas por el gobierno nacional por el Covid - 19, las administraciones locales de Buriticá y Jericó, no facilitaron la información para el análisis del estado de los esquemas de ordenamiento territorial de esos municipios, razón por la cual no se podido armonizar las actividades minero energeticas.</t>
  </si>
  <si>
    <t xml:space="preserve">
(i) Se avanzo en la contratación del profesional por parte de la OAAS, y se coordinó con el equipo intra e inter institucional para seguimientos de proyectos del Sector.
(ii)Se cuenta con la herramienta diseñada y en funcionamiento para el seguimiento de PINES Y de Mesas de alto nivel, la cual se construyó por parte de Presidencia a través DNP.
(iii) Se ha realizado mesas colaborativas de trabajo con GEB.
(iv) Se ha participado en dos espacios de PINES y CIIPE., y se ha identificado alertas y se ha gestionado trámites para proyectos priorizados.
(v) Se adelantaron mesas interinstitucionales con Autoridades Ambientales del orden nacional y regional.  (PINES y sesión CIIPE realizada el 20 de abril.)
</t>
  </si>
  <si>
    <t xml:space="preserve">
Se avanzó en la validación de los resultados de los estudios de eficiencia energética, las metas cuantitativas de adaptación y el portafolio de medidas de adaptación basada en ecosistemas de Paz de Ariporo. Adicionalmente, se trabajó en formalizar tres manifestaciones de interés de acuerdos voluntarios (ACOLGEN, ACP y XM). También se programaron cuatro mesas de cambio climático para inicio del mes de Mayo</t>
  </si>
  <si>
    <t>Proceso en desarrolo, se avanza en la generación de un Convenio de Asociación 2020, Convenio que esta en proceso</t>
  </si>
  <si>
    <t>Se avanzó en los estudios técnicos de la reglamentación, así como el estado de arte de la misma. También se seleccionó el consultor internacional que realizará la propuesta de reglamentación.</t>
  </si>
  <si>
    <t>Se identificaron los proyectos que serán registrados en la plataforma RENARE. Adicionalmente, se esta preparando la información para el registro.</t>
  </si>
  <si>
    <t>Se identificaron tres posible municipios en los que se puede desarrollar un piloto de gestión activa de la demanda</t>
  </si>
  <si>
    <t xml:space="preserve">(i) Se instaló el comité de relacionamiento territorial de Soto Norte (DMN, DFN, OAAS, ANM), y se recogieron insumos para la elaboración del diagnóstico.  Posteriormente se inició la elaboración del diagnóstico, actualmente está en proceso de ajustes. </t>
  </si>
  <si>
    <t xml:space="preserve">
(i) Se avanzó en la instalación del Subcomité de manera informal, durante el primer trimestre se ha sesionado una vez. El Decreto 328 asignó la responsabilidad de ejercer la Secretaría técnica del Subcomité a MinInterior, la OAAS realizó el respectivo empalme. 
(ii) Se ha avanzado en la metodología de conformación de las mesas y se encuentra pendiente la expedición de un nuevo decreto que amplíe los plazos definidos por el Decreto 328 del 2020. De manera preliminar, si se dan las condiciones se tiene previsto instalar las mesas para el mes de agosto de 2020.
</t>
  </si>
  <si>
    <t xml:space="preserve">Debido a las medidas tomadas por el gobierno nacional por causa del Covid 19, los procesos de Consulta Previa se han postergado viéndose afectada su ejecución. </t>
  </si>
  <si>
    <t>(i) Se construyó la línea base preliminar para la implementación de la herramienta y se construyeron los lineamientos de género para el sector minero energetico.</t>
  </si>
  <si>
    <t xml:space="preserve">(i) Se recopiló información respecto a la participación de las mujeres (funcionarias y contratistas), y se construyó línea base (adscritas) vigencia enero - marzo 2020. 
(ii) Se realizó acompañamiento técnico a dependencias del Ministerio para la inclusión de la variable de género en los proyectos formulados y/o implementados: Se ha avanzado en la implementación del enfoque de género en proyectos de la Dirección de (Hidrocarburos).
(iii) Por fuerza mayor relacionado con las medidas de contención COVID 19, no se ha podido convocar el comité. Sin embargo, este tema está en la agenda del Despacho de la Ministra para citar a la primera sesión del comité.
</t>
  </si>
  <si>
    <t xml:space="preserve">Se avanzó en la coordinación con autoridades  municipales y se llevaron a cabo  los siguientes espacios de coordinación y concurrencia: 
Total primer trimestre 2020  - 19 espacios de coordinación y Concurrencia
</t>
  </si>
  <si>
    <t xml:space="preserve">
(i) Se consolidó el equipo de trabajo encargado de planear, diseñar y hacer seguimiento a las actividades relacionadas para la elaboración del lineamiento técnico. 
(ii)Se estableció contacto con PNUD a fin de realizar una alianza estratégica y conseguir apoyo para la elaboración del documento.  Como resultado de este proceso, se acordó la suscripción de un convenio. 
(iv) Se elaboró un documento de marco lógico para el desarrollo del lineamiento técnico.
</t>
  </si>
  <si>
    <t>Durante el primer trimestre  de 2020 se recibieron y tramitaron catorce (14)) solicitudes de revision de proyectos normativos, regulatorios y legislativos</t>
  </si>
  <si>
    <t>Actividad programada para el iv trimestre</t>
  </si>
  <si>
    <t>Durante el primer trimestre de 2020 se recibieron y tramitaron cuatro (4) solicitudes de aplazamiento de fecha de entrada en operación de proyectos sector eléctrico</t>
  </si>
  <si>
    <t>Durante el trimestre de 2020 se recibieron  y tramitaron cuatro (4) solicitudes de declaratoria de utilidad pública e interés social proyectos eléctricos y áreas  necesarias para su construcción y protección</t>
  </si>
  <si>
    <t>Durante el primer trimestre  de 2020 se recibieron  treinta y cinco (35) solicitudes de conceptos juridicos y dp, de las cuales se tramitaron treinta y dos</t>
  </si>
  <si>
    <t xml:space="preserve">Durante el primer trimestre  de 2020 los apoderados atendieron ciento veintiocho (128) actuaciones procesales en los procesos en los que es parte el ministerio de minas y energia                </t>
  </si>
  <si>
    <t>Actividad programada para el ii y iv trimestre</t>
  </si>
  <si>
    <t>Documento de acciones de carácter jurídico-administrativo a implementar en los procesos que tenga parte sector minero energético, en el marco del litigio de alto impacto</t>
  </si>
  <si>
    <t>Creacion del plan de comunicaciones para la transformacion cultural
Lanzamiento de la transformacion cultural (La Nueva Energia)
Medicion inicial del lanzamiento de la tranformacion cultural</t>
  </si>
  <si>
    <t>Produccion de videos y contenidos para redes sociales, relacionados con la importancia del sector minero energetico en la vida de los Colombianos.
 Medicion del alcance de las publicaciones durante el primer trimestre del 2020</t>
  </si>
  <si>
    <t>Creacion de un mapa de medios nacionales y regionales, con sus respectivas audiencias según estudios de Medios.
 Registro mes a mes de las publicaciones mediaticas del Ministerio con su correspondiente impacto, en terminis de audiencia.</t>
  </si>
  <si>
    <t>Divulgacion de contenidos pedagojicos sobre la transicion energetica de colombia, a la ciudadania en general, a traves de las plataformas del ministerior</t>
  </si>
  <si>
    <t xml:space="preserve">Insumos existentes revisados y mapeo de ejemplos de protocolo de comunicacion publica de sectores similares al nuestro (Nacionales e iternancionales)
</t>
  </si>
  <si>
    <t>El Ministerio de Minas y Energía ha recibido un total  51 requerimientos de los cuales 21 son de Senado y 30 de Camara, de estos se ha dado respuesta a 45 a 17 de Senado y 28 de Camara. Se encuentran 6 en vistos buenos de las areas misionales. en relacion a los enviados se evidencia la trazabilidad por aplicativo p8 y Drive de Seguimiento de la oficina.</t>
  </si>
  <si>
    <t>En realación a los requerimientos de control politico es de aclarar que teniendo en cuenta la emergencia COVID 19, Y por los distintos planes de contingencia no se realizo ninguna citación ni debate en relación al Congreso de la Republica y la cartera de Minas y Energia.</t>
  </si>
  <si>
    <t>El Ministerio de minas y energia en lo que va del 2020 ha realizado los avances y solicitudes en relacion a los conceptos de Impacto del Sector Mineroenergetico, de lo mencionado se trabajo sobre 4 conceptos de los cuales a dos se le emitio el respectivo concepto por parte de esta cartera, teniendo en cuenta lo anterior los dos pendientes se encuentran en solicitud de insumos segun corresponda bien sea a las entidades adscritas o a las areas Misionales.</t>
  </si>
  <si>
    <t>En el primer trimestre se radicó la "solicitud de procedencia y oportunidad del trámite de Consulta Previa del proyecto de Ley". Asi mismo se iniciaron las socializaciones en territorio logrando un avance del 90% aprox, sin embargo las medidas adoptadas por el Gobierno Nacional y Locales por la emergencia imposibilitaron la finalización de la consulta y radicación del proyecto de Ley .
Por lo anterior el 30 de marzo  los Ministros de Energía, Hacienda e Interior presentaron ante el  Congreso un oficio informando el avance de la consulta y las medidas adoptadas por las cuales no fue posible radicar el proyecto de Ley, resaltando el compromiso de continuar con los trámites pendientes en el marco de la normativa vigente.</t>
  </si>
  <si>
    <t xml:space="preserve">Duante el primer trimestre fue Aprobado el proyecto "Ampliación de redes eléctricas de media y baja tensión en la zona rural dispersa del municipio de Tauramena (Casanare) $5900 millones 282 nuevos usuarios. </t>
  </si>
  <si>
    <t>En el primer trimestre se aprobaron proyectos con recursos de asignación para la paz y asignaciones directas en donde se logró la conexión de 3865 nuevos usuarios de energía en en los municipios de Dibulla y Fonseca (La Guajira), Puerto Libertador (Córdoba), Acandí (Chocó), Tauramena (Casanare) y VistaHermosa (Meta)</t>
  </si>
  <si>
    <t>En el primer trimeste se aprobaron poryectos con recusos del  SGR, en donde se logró la conexión de 985 nuevos usuarios de gas por redes en el municipio de Canalete (Córdoba ) y 8713 en otros municipios a nivel  nacional.</t>
  </si>
  <si>
    <t>En el primer trimestre se aprobaron recursos de Asignación Paz para los proyectos en los municipio de  Dibulla y Fonseca (La Guajira) , Puerto Libertador (Córdoba), Acandí (Chocó), VistaHermosa (Meta),Vigia del Fuerte (Antioquia),  Cartagena del Chaira y San Vicente del Caguan (Caqueta).</t>
  </si>
  <si>
    <t>Por la contingencia, no se cuenta con el tiempo para hacer el acompañamiento a lo proyectado. Se podrán proyectar 1 o 2 entregas x mes de proyectos estratégicos en servicio de las comunidades. Pensando que a partir de Julio se retomen actividades, se proyectan 6 acompañamientos.</t>
  </si>
  <si>
    <t>Durante el primer trimestre de 2020 se ejecutaron satisfactoriamente las actividades que se tenian programadas, por tanto la ejecución general del Plan Estratégico de Talento Humano está en un 16% y el cumplimiento respecto a la meta del trimestre fue de 16.84%</t>
  </si>
  <si>
    <t xml:space="preserve">Para el I trimestre no corresponde avance, pues el resultado de la encuesta está previsto en el IV trimestre, de acuerdo con la programación.
</t>
  </si>
  <si>
    <t xml:space="preserve">Para el I trimestre no corresponde avance, pues  la definición de incentivos está prevista en el IV trimestre, de acuerdo con la programación.
</t>
  </si>
  <si>
    <t xml:space="preserve">Para el I trimestre no corresponde avance, porque la medición de clima está prevista en el IV trimestre, de acuerdo con la programación.
</t>
  </si>
  <si>
    <t>Se aperturaron los expedientes 401-01-299 y 401-01-300</t>
  </si>
  <si>
    <t>Se recaudaron $61.809.512,26</t>
  </si>
  <si>
    <t>Se desarrolla la Actualización de la Política del Servicio al Ciudadano, se prepara una primera versión del documento y se programa para el mes de abril 2020 una retroalimentación de parte de todos los miembros del GGISC para contemplar un desarrollo holístico del documento base del plan de la vigencia 2020.</t>
  </si>
  <si>
    <t>Se programa dar inicio a la actualización del portafolio de productos y servicios del MinEnergía, una vez se tenga completo el avance de la Política de Servicio alCiudadano; con el fin de permitir el enlace adecuado de los dicumentos.</t>
  </si>
  <si>
    <t>A continuacion se describe el proceso de racionalizacion de tramites y servisios: del levantamiento  inicial de información para determinar otros trámites y servicios que se solicitan ante Ministerio de Minas y Energía se identificaron los siguientes: 
De 31 tramites y servicios del levantamiento de información del sistema P8,  luego de revisión de la normatividad  al detalle,  se agruparon en  19 servicios (descripción, requisitos para solicitud, tiempos, productos).
Se diseñaron plantillas para solictud de los ciudadnos en busca que la informacion este normalizada y se puieda hacer seguimiento.  
Luego de identificar las limitantes para este seguimiento se configuro en el CRM, la opción de tramites y Servicios, fecha de asignación, radicado de respuesta P8, fecha de respuesta y Gestor a cargo. 
Se proyectó memorando para envio de insumos a planeación para oficializar trámites y servicios de los identificados.</t>
  </si>
  <si>
    <t>Se están revisando las bases de datos de los grupos de valor de la Dirección de Energía Eléctrica, para realizar el proceso de medición de la satisfacción, se está adelantando la gestión de la mano de la Dirección de Energía para la construcción de elementos como el diseño muestral, el diseño del instrumento de recolección de la información.</t>
  </si>
  <si>
    <t>Se adelantó todo el proceso contractual, nos encontramos estructurando el estudio previo y un sondeo de mercado con el fin de conocer el valor para Contratar la implementación y puesta en marcha de acciones de innovación y sensibilización encaminadas al mejoramiento del servicio del Ministerio de Minas y Energía y el planteamiento de soluciones a retos propios de la dinamicidad del sector minero energético.</t>
  </si>
  <si>
    <t>A la fecha se tiene planteada la estrategia basando la evaluación del equipo de acuerdo con los cuatro grupos de perfiles: orientado a mantener, orientado a hacer, orientado a pensar y orientado a cambiar. Se realizará un taller en la primera semana de junio para identificar los perfiles del equipo y de aucerdo con los resultados iniciar el trabajo de análisis de orientación a resultados de acuerdo con la cadena de valor</t>
  </si>
  <si>
    <t>Si bien para el primer trimestre no fue definido avance requerido, dado que la ejecución del proceso contractual soporte de la adquisición del SGDEA se prevé iniciar a partir del segundo semestre de 2020. Se reportan los siguientes avances frente al objetivo previsto:
- Se adelantó la contratación del equipo base para la formulación del pliego licitatorio tendiente a adquirir el software SGDEA y servicios conexos.
- Se formularon los documentos técnicos base para la viabilización de la contratación. Actualmente en evaluación por parte del Grupo de Gestión Contractual.
Dada la contingencia derivada de la crisis de salubridad, se anticipó la difusión de procesos y tramites en soporte digital, apoyados inicial y temporalmente, por el aplicativo soporte de correspondencia, permitiendo dar continuidad a la operación y prestación de servicios por parte del Ministerio, mediante el uso de los canales digitales y soporando la documentación, particularmente las comunicaciones oficiales (internas, externas y sus anexos )  en el aplicativo P8.</t>
  </si>
  <si>
    <t>Se ha gestionado el 70%  del desarrollo de la herramiento de pago digital a los contratistas a través de la herramienta Neón</t>
  </si>
  <si>
    <t>Gestión pendiente programada para el ultimo trimestre de 2020</t>
  </si>
  <si>
    <t>Se adelantaron las gestiones para la sistematizacion del procesos de solicitudes de CDP en el sistema Neon</t>
  </si>
  <si>
    <t>Actividad pendiente a desarrollarse en el segundo semestre del año 2020</t>
  </si>
  <si>
    <t>La herramienta inicia su  etapa de produccion a apartir del mes de MAYO de 2020</t>
  </si>
  <si>
    <t>- Se realizó una modificacion al grupo de Estratégico del Sector Extractivo para obtener una mejor sensación de espacio, aumento de 5 puestos de trabajo y una mejor circulación del aire. Adicionalmente se dotó de ventiladores.
-Se mejoró y acondicionó un espacio de co working para la carrera 50, donde se adecúo una sala de espera, se dotó con televisión, y tablero para presentaciones.
-Se adecúo un espacio de co working en el tercer piso, Subdirección Administrativa y Financiera , dotado con mesas, sillas, puntos de red, video beam, ventilador e iluminación.
- Se trasladó la sala de conductores dandoles más espacio, donde se adecuó sala de descanso, se dotó de puntos de red, computadores, y televisión.
-Se intervino la sala de juntas del Depacho de la Ministra, mejorando iluminación,  pintura, tableros de pared</t>
  </si>
  <si>
    <t>Para el primer trimestre no se tenía proyectado ningún avance.</t>
  </si>
  <si>
    <t>- El día 20 de Marzo se adjudico el contrato cao 003 de 2020 a la empresa ALCSETEC SAS, para la adquisición de bicicletas estándar y eléctricas con sus accesorios
de protección y seguridad y kit de despinche.
- Se realizarán campaña a partir del mes de Mayo para fomentar el uso de la bicicleta como medio de transporte alternativo y sostenible, se comenzara generado expectativa y fomentado su uso de la bicicleta por medio de piezas enviadas a los correos institucionales con el apoyo de la oficina de comunicaciones .
- El día 24 de febrero nos comunicamos por medio de Instagram con la empresa Grimm, el día 25 de febrero con la empresa voom vía por medio de correo electrónico  y el día 20 de marzo con la empresa Consmic por medio de correo electrónico, donde las tres nos informan que la alcaldía limito su operación y por ende no podía realizar la instalación de los patineteros, pero que estaban trabajando en la ampliación de la cobertura de funcionamiento, el día 26 de marzo se solicito a Secretaria de Movilidad por medio del radicado No. 476572020, la validación de esta información que nos daban las empresas y nos informaron que para la prestación del servicio las empresas deben cumplir con una serie de requerimientos previos a la autorización.</t>
  </si>
  <si>
    <t xml:space="preserve">Durante el Primer trimestre del año 2020 se logro realizar 5 campañas con la finalidad de reducir los consumo del Ministerio, </t>
  </si>
  <si>
    <t>Energía: Para el primer trimestre de la vigencia 2020 se observa una reducción del 2,5 % en el consumo de energía respecto al consumo total de la vigencia 2019, de igual manera al realizar un análisis más detallado se puede identificar que al comparar los meses de enero, febrero y marzo del año 2020 con los de años anteriores en promedio la reducción del consumo ha sido de un 15 % mensual.
Agua: El consumo que se observa en la gráfica muestra cómo se venía presentando un aumento en el consumo del 24 % para la vigencia 2020 respecto a la vigencia 2019 esto debido al aumento del número de contratistas y los periodos de vacaciones de los funcionarios, para el mes de marzo debido medida del teletrabajo y cuarentena nacional como medida de control contra la emergencia del COVID-19, en el mes de marzo se presentó una reducción del 45 % respecto al mes anterior y de un 0,6 % con respecto al consumo de la vigencia 2019.
Papel: Durante el primer trimestre de la vigencia 2020 se presentó un aumento del 14 % con respecto al mismo periodo de la vigencia 2019, en un análisis más amplio durante la vigencia 2020 se habiendo trascurrido el 25% del año, el Ministerio ha consumido el 20 % de papel respecto a las vigencias anteriores, que en general se podría ver como un ahorro del 5%.</t>
  </si>
  <si>
    <t xml:space="preserve">En el mes de marzo se elaboro la encuesta de satisfacción de servicio con la cual se medirá, la eficiencia y efectividad de los servicios presetados por el Grupo de Servicios Administrativos a los funcionarios y contratistas del Ministerio </t>
  </si>
  <si>
    <t>No se presenta novedad dentro de la programación de este periodo</t>
  </si>
  <si>
    <t>Correo electrónico febrero 7, Agradecimiento por disposición y apoyo para los procesos de la Dirección de Formalización Minera</t>
  </si>
  <si>
    <t xml:space="preserve">Se desarrollaron dos (2) campañas de prevención en el primer trimestre. 1. Campaña de publicación de resultados del buzón de Línea Ética a través de Vivo energía. 2. Se realizó una campaña (1) en la cual se conformó del grupo de Líderes de Transparencia y ya se están desarrollando las capacitaciones en temas de corrupción con los integrante. </t>
  </si>
  <si>
    <t>Se realizó una (1) sesion de la red de asuntos disciplinarios del sector minero energético el 16 de febreroen la cual se presentó la resolución oficial de conformación de la red firmada por la Ministra, tal como esta proyectado en el plan de acción para el primer trimestre.  De igual forma se cumplió con una (1) iniciativa consitente en la creación formala a traves de la resolución 4 0060 del 11 de febrero de 2020 firmada por la Ministra de Minas y Energía en la cual se crea formalmente la red de asuntos displinarios del sector de minas y energía</t>
  </si>
  <si>
    <t>El 31 de marzo se realizó la primera (1) capacitación a los líderes de transparencia e integridad del MinEnergía en la cual se expuso el conflicto de interés en el servicio público y la efectiva denuncia en el buzón de línea ética.</t>
  </si>
  <si>
    <t>Se firmaron las cinco (5) actuaciones disciplinarias proyectadas en el plan de acción 2020.</t>
  </si>
  <si>
    <t>Se realizaron cinco (5) comités de impulso procesal y 1 comité de impulso extraordinario en el primer trimestre como fue proyectado en el plan de acción.</t>
  </si>
  <si>
    <t>Se consolidó una (1) alianza estratégica con transparencia por Colombia en el primer trimestre de 2020 por medio del acuerdo marco de entendimiento entre el MinEnergía y la Organización.</t>
  </si>
  <si>
    <t>Se realizó una (1) capacitación con el tema de "In Dubio Pro Disciplinario " a cargo de la funcionaria Valeria Alejandra Guillen, se capacitó efectivamente a los miembros del Grupo en temas de gran importancia para la función disciplinaria.</t>
  </si>
  <si>
    <t>El primer trimestre se avanzó en reuniones y enlaces con el DNP, para la firma de un convenio interadministrativo , con el objetivo de adquirir la herramienta tecnológica SISGESTION. Este será el instrumento de gestión que se implementará en el año 2020</t>
  </si>
  <si>
    <t>A la fecha no se han realizado talleres o mesas de trabajo porque estas se encuentran planeadas para realizarse a partir del mes de junio del presente año</t>
  </si>
  <si>
    <t>Durante el priimer trimestre se trabajó en el diseño y construcción de un instrumento, para realizar el seguimiento a indicadores, el cual en conjunto con la Unidad de Resultados se ha ido adecuando a las necesidades de la entidad. Este ya se encuentra listo para migrar a Office 365</t>
  </si>
  <si>
    <t>Se están adelantando acciones para contar con un grupo que realice los pilotos de las sendas de valor a intervenir. Se estima contar en el mes de junio con este equipo de trabajo para definir el plan de trabajo a desarrollar durante el segundo semestre</t>
  </si>
  <si>
    <t>Esta acción está prevista una vez se conforme el equipo y se establezca el plan de trabajo, previsto para el mes de junio</t>
  </si>
  <si>
    <t>Se establecieron las características técnicas de la solución a implementar, la cual está en proceso.</t>
  </si>
  <si>
    <t>La contatación de los ingenieros de Desarrollo, se tiene contemplada para el segundo trimestre</t>
  </si>
  <si>
    <t>Se inició el trabajo de la App "Comparto Mi Energía" a través del cual se  hacen donaciones para ayudar a las personas de estratos 1, 2, 3, y 4 en el pago del consumo de energía</t>
  </si>
  <si>
    <t>Para este periodo se estuvo trabajando con la herramienta actual Google Apps, mientras se hacía análisis comparativo  para la adquisición de Microsoft Office 365, la cua lse preve tener implementada en mayo de 2020.</t>
  </si>
  <si>
    <t>No se reporta avance</t>
  </si>
  <si>
    <t>No se reporta nada, pues el Portal hoy día es competencia de Oficna de Prensa y Comunicaciones</t>
  </si>
  <si>
    <t>Se elaboró Informe de seguimiento – Atención a Entes Externos de Control, con corte a 31 de marzo de 2020, donde se registra la atención a los requerimientos y la atención de la auditoría por el ente de control fiscal.</t>
  </si>
  <si>
    <t>Se elaboró avance del Programa de Auditoría Interna Independiente, con corte a 31 de marzo de 2020, el cual se encuentra en revisión para su postrerior publicación en el Portal Web de la entidad.</t>
  </si>
  <si>
    <t>Las Mesas de Análisi y valoración de Riesgos, están programadas para el segundo, tercer y cuarto trimestre de 2020.</t>
  </si>
  <si>
    <t>La auditoria del sistema de administración de riesgos del MME esta programada para el tercer trimestre de 2020</t>
  </si>
  <si>
    <t>Se efectuó Mesa de Mejoramiento &amp; Prevención de Riesgos, sobre la revisión del flujo para la expedición de actos administrativos a través de resolución, el 5 de febrero de 2020, con el Grupo de Gestión de Información y Servicio al Ciudadano.</t>
  </si>
  <si>
    <t>Las Mesas de Seguimiento a la Gestión por Área Organizacional, están programadas para el tercer y cuarto trimestre de 2020.</t>
  </si>
  <si>
    <t>La Oficina de Control Interno elaboró el Programa de Auditoría Interna Independiente - PAII 2020, el 21 de febrero de 2020. Este documento es suceptible de modificaciones.</t>
  </si>
  <si>
    <t xml:space="preserve">Ejecutado </t>
  </si>
  <si>
    <t>Avance por dependencia</t>
  </si>
  <si>
    <t>Programación 
I</t>
  </si>
  <si>
    <t>25</t>
  </si>
  <si>
    <t>100</t>
  </si>
  <si>
    <t>Seguimiento trimestral a la ejecución del Plan Estratégico de Talento Humano vigencia 2020</t>
  </si>
  <si>
    <t>Se ha dado atención a la totalidad de solicitudes que las contrapartes nacionales realizan a OIEA</t>
  </si>
  <si>
    <t>En el mes de febrero, se remitió al OIEA el portafolio de Proyectos ARCAL.
En fecha 6 de mayo, se realizó el Comité de Priorización de Proyectos.</t>
  </si>
  <si>
    <t>En 25-feb-2020, se remitió a OIEA informe de Salvaguardias correspondiente a trimestre 1. En 7-abr-2020, se remitió a la Oficina de Planeación el reporte correspondiente a 1er trimestre.</t>
  </si>
  <si>
    <t>Se expidió Licencia de operación al Almacén de fuentes radiactivas en desuso - Almacén 1. Se otorgó prórroga a Instalación Centralizada para la Gestión de Desechos Radiactivos , ICGDR - Almacén 2.</t>
  </si>
  <si>
    <t>Se inspeccionó la Instalación Centralizada para la Gestión de Desechos Radiactivos, ICGDR-Almacén 2</t>
  </si>
  <si>
    <t>En fecha 11-feb-2020, se cerró un proceso de solicitud por información inconsistente. Actualmente, se atiende nueva solicitud realizada por la misma Instalación, cuyo objeto es la calibración de detectores de radiación.</t>
  </si>
  <si>
    <t>Como parte del seguimiento a la delegación de funciones, el MME adelanta acciones para que la información del SGC sea almacenada en servidores del MME. El SGC remitió informe de delegación al cual el MME realizó requerimientos</t>
  </si>
  <si>
    <t>Los proyectos de reglamentos están en discusión con Ministerio de Transporte y MinCIT</t>
  </si>
  <si>
    <t>Grupo de Infraestructura Tecnologica</t>
  </si>
  <si>
    <t>Indicador anual</t>
  </si>
  <si>
    <t xml:space="preserve">Durante el mes de marzo, de acuerdo a la solicitud de parte de la mesa regional amazónica, se revisó al interior del Ministerio de Minas y Energía (Oficina de Asuntos Regulatorios y Empresariales ,Oficina de Asuntos Ambientales y Sociales) la posibilidad de socializar con la mesa, el estado en su momento de la movilidad eléctrica en Colombia y las próximas acciones desde el Gobierno entorno a este tema. Igualmente se solicitó a la mesa de movilidad sostenible un espacio en la sesión de abril o mayo, para socializar desde el Ministerio de Minas y Energía este compromiso con las otras entidades del gobierno Nacional y de esa forma evaluar la sinergia con la estrategia de movilidad sostenible. </t>
  </si>
  <si>
    <t>Indicador de disminución</t>
  </si>
  <si>
    <t xml:space="preserve">Durante el mes de febrero de 2020, dando cumplimiento a la Resolución 4 0884 de 2019, se otorgaron los volúmenes máximos con beneficios tributarios en los combustibles líquidos derivados del petróleo a los municipios considerados zona de frontera y su distribución por medio de las estaciones de servicio habilitadas por el Ministerio de Minas y Energía.
De los 171 municipios considerados zona de frontera mediante el Decreto 1073 de 2015, 33 corresponden a la región amazónica, a los cuales se les otorgó a cada uno volumen máximo asignado de combustible líquido.
La periodicidad por la cual se otorgaron los volúmenes máximos fue mensual, y particularmente para esta metodología, el volumen municipal se mantiene hasta la nueva expedición de la metodología. </t>
  </si>
  <si>
    <t>El indicador es de disminución y se reporta anual porque es la suma de los promedios de cada mes. El dato de marzo se publica en junio
Durante el mes de febrero del año 2020, el promedio de la duración de interrupciones del servicio de energía eléctrica fue de 2,91 horas. Los valores más altos los presentaron los operadores de red EMPRESA DE ENERGIA DEL BAJO PUTUMAYO S.A. E.S.P., EMPRESA DE ENERGIA DE ARAUCA y ELECTRIFICADORA DEL CARIBE S.A. E.S.P.</t>
  </si>
  <si>
    <t>El indicador es de disminución y se reporta anual porque es la suma de los promedios de cada mes. El dato de marzo se publica en junio
Durante el mes de febrero del año 2020, el promedio de la cantidad de interrupciones del servicio de energía eléctrica fue de 3,63 veces. Los valores más altos los presentaron los operadores de red de EMPRESA DE ENERGIA DEL BAJO PUTUMAYO S.A. E.S.P., ELECTRIFICADORA DEL CARIBE S.A. E.S.P. y ELECTRIFICADORA DEL HUILA S.A. E.S.P.</t>
  </si>
  <si>
    <t>Durante el mes de marzo del año 2020, el valor reportado por XM de la capacidad instalada de generación eléctrica fue de 17529,13 MW. Durante este mes entró en operación la PCH LA LIBERTAD de 1,2 MW</t>
  </si>
  <si>
    <t>Durante el mes de enero de 2020, se registraron 546 nuevos usuarios beneficiados con programa de eficiencia energética. Se Realiza el recambio de bombillas para parte de los usuarios de los estratos 1, 2 y 3 del Archipielago de San Andrés, Providencia y Santa Catalina. (A enero habían 8.420 usuarios beneficiados y aprobados por la Interventoría)
Durante el mes de febrero de 2020, se registraron 3.567nuevos usuarios beneficiados con programa de eficiencia energética. Se Realiza el recambio de bombillas para parte de los usuarios de los estratos 1, 2 y 3 del Archipielago de San Andrés, Providencia y Santa Catalina. (Actualmente hay 9.951 usuarios beneficiados y aprobados por la Interventoría)Durante el mes de marzo de 2020, se registraron 2.375 nuevos usuarios beneficiados con programa de eficiencia energética. Se Realiza el recambio de bombillas para parte de los usuarios de los estratos 1, 2 y 3 del Archipielago de San Andrés, Providencia y Santa Catalina. (Actualmente hay 11.703 usuarios beneficiados y aprobados por la Interventoría).</t>
  </si>
  <si>
    <t>Durante el mes de marzo, el Banco de la República reporta una inversión extranjera directa para minería durante el 1° trimestre de U$1.172 millones de dólares. Adicionalmente, se adelantaron gestiones con los Proyectos de Interés Nacional y Estratégico - PINES y se participó en el Comité Técnico de la Comisión Intersectorial de Infraestructura y Proyectos Estratégicos – CIIPE en la Presidencia de la República, la emergencia está afectando la ejecución de los proyectos. Esta situación puede afectar el cumplimiento de la meta</t>
  </si>
  <si>
    <t>Durante el mes de marzo la Agencia Nacional de Minería (ANM) reporta una producción de carbón de 19,46 Millones de Toneladas (MT), resaltando que los mayores productores de este mineral se encuentran en el departamento de Cesar y Guajira. La producción por departamento corresponde a Cesar 12,75 MT, La Guajira 5,94 MT, Boyacá 0,25 MT, Norte de Santander 0,21 MT, Córdoba 0,17 MT, Cundinamarca 0,12 MT, Santander 0,02 MT, Valle del Cauca 0,000831 MT, Antioquia 0,00027 MT y Cauca 0,00006 MT</t>
  </si>
  <si>
    <t>Durante el mes de marzo la Agencia Nacional de Minería reporta una producción de oro de 9,53 Toneladas (T), resaltando que los mayores productores de este mineral se encuentran en el departamento de Antioquia. La producción por departamento corresponde a Antioquia 6,21 T, Bolívar 0,41 T, Choco 1,06 T, Caldas 0,41 T, Nariño 0,08 T, Córdoba 0,88 T, Cauca 0,06T, Tolima 0,17 T, La Guajira 0,08 T, Huila 0,06 T, Risaralda 0,02 T, Valle del Cauca 0,01 T, Guainía 0,05 T y Santander 0,03T.</t>
  </si>
  <si>
    <t>Programación 
II</t>
  </si>
  <si>
    <t>Programación 
III</t>
  </si>
  <si>
    <t>Programación 
IV</t>
  </si>
  <si>
    <t>24Marzo20 cegarzon Anh y Dir Hidrocarburos reporta: Se esta a la espera de la información remitida por el Pueblo Nassa al Ministerio del Interior, Dirección de Asuntos Indígenas sobre las posibles afectaciones ambientales generadas por la actividad extractivista, para ser remitida al Ministerio de Minas y Energía y a la ANH, con el fin de realizar la mesa técnica y la respectiva evaluación. ESTADO: En ejecución</t>
  </si>
  <si>
    <t>24Marzo20 LlGarcía Dir Hidrocarburos reporta: La Unidad de Planeación Minero Energética - UPME elaboró estudio para viabilidad del poliducto. La planta de Tumaco ya se encuentra operando y se publicará en el Plan indicativo de autoabastecimiento de combustible de líquidos. ESTADO: En ejecución con retraso</t>
  </si>
  <si>
    <t>18Marzo20 Uplaza, Esolarte, Mochoa DirEnergía reportan: DISPAC estructuró y formuló el proyecto Subestación Maniobras para ser viable la interconexión a Medio Atrato, por cuanto no existen redes a 34.5 en la zona. La construcción de esta subestación cuesta aprox. 40.000 millones, por lo cual DISPAC solicitará a la UPME que se ejecute por medio de una convocatoria nacional. 
Sipí: Ejecutor: UNGRD inicio el  16ene2018, 85% de avance físico, la terminación de la obra esta proyectada para abril 2020.  
Medio y Bajo Baudó: El 18nov19 se firmó acta de inicio de la consultoría para la estructuración de los diseños, se prevé contar con diseños en noviembre 2020. 
Acandí: La interconexión desde el Tigre a Unguia- Acandi no es viable, por lo tanto el Gobierno Nacional estudia alternativas como la interconexión submarina el Golfo de Urabá. ESTADO: En ejecución</t>
  </si>
  <si>
    <t xml:space="preserve">MINISTERIO DE MINAS Y ENERGÍA
SEGUIMIENTO PLAN DE ACCIÓN A MARZO DE 2020 </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</si>
</sst>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_);_(* \(#,##0\);_(* &quot;-&quot;??_);_(@_)"/>
    <numFmt numFmtId="174" formatCode="0.0"/>
    <numFmt numFmtId="175" formatCode="_-* #,##0.00_-;\-* #,##0.00_-;_-* &quot;-&quot;??_-;_-@"/>
    <numFmt numFmtId="176" formatCode="_(* #,##0.000_);_(* \(#,##0.000\);_(* &quot;-&quot;??_);_(@_)"/>
    <numFmt numFmtId="177" formatCode="_(* #,##0.0_);_(* \(#,##0.0\);_(* &quot;-&quot;??_);_(@_)"/>
    <numFmt numFmtId="178" formatCode="0.000"/>
    <numFmt numFmtId="179" formatCode="0.0000"/>
    <numFmt numFmtId="180" formatCode="0;[Red]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61">
    <font>
      <sz val="11"/>
      <color theme="1"/>
      <name val="Calibri"/>
      <family val="2"/>
    </font>
    <font>
      <sz val="11"/>
      <color indexed="8"/>
      <name val="Calibri"/>
      <family val="2"/>
    </font>
    <font>
      <b/>
      <sz val="12"/>
      <name val="Tahoma"/>
      <family val="2"/>
    </font>
    <font>
      <sz val="8"/>
      <name val="Arial"/>
      <family val="2"/>
    </font>
    <font>
      <sz val="8"/>
      <color indexed="10"/>
      <name val="Arial"/>
      <family val="2"/>
    </font>
    <font>
      <b/>
      <sz val="14"/>
      <name val="Arial"/>
      <family val="2"/>
    </font>
    <font>
      <sz val="9"/>
      <name val="Tahoma"/>
      <family val="0"/>
    </font>
    <font>
      <b/>
      <sz val="9"/>
      <name val="Tahoma"/>
      <family val="0"/>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9"/>
      <name val="Arial"/>
      <family val="2"/>
    </font>
    <font>
      <b/>
      <sz val="7"/>
      <color indexed="9"/>
      <name val="Tahoma"/>
      <family val="2"/>
    </font>
    <font>
      <sz val="8"/>
      <color indexed="8"/>
      <name val="Arial"/>
      <family val="2"/>
    </font>
    <font>
      <b/>
      <sz val="9"/>
      <color indexed="8"/>
      <name val="Arial"/>
      <family val="2"/>
    </font>
    <font>
      <sz val="9"/>
      <color indexed="8"/>
      <name val="Arial"/>
      <family val="2"/>
    </font>
    <font>
      <b/>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0"/>
      <name val="Arial"/>
      <family val="2"/>
    </font>
    <font>
      <b/>
      <sz val="7"/>
      <color theme="0"/>
      <name val="Tahoma"/>
      <family val="2"/>
    </font>
    <font>
      <sz val="8"/>
      <color theme="1"/>
      <name val="Arial"/>
      <family val="2"/>
    </font>
    <font>
      <sz val="8"/>
      <color rgb="FF000000"/>
      <name val="Arial"/>
      <family val="2"/>
    </font>
    <font>
      <b/>
      <sz val="9"/>
      <color theme="1"/>
      <name val="Arial"/>
      <family val="2"/>
    </font>
    <font>
      <sz val="9"/>
      <color theme="1"/>
      <name val="Arial"/>
      <family val="2"/>
    </font>
    <font>
      <sz val="8"/>
      <color rgb="FFFF0000"/>
      <name val="Arial"/>
      <family val="2"/>
    </font>
    <font>
      <b/>
      <sz val="14"/>
      <color theme="1"/>
      <name val="Arial"/>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2"/>
        <bgColor indexed="64"/>
      </patternFill>
    </fill>
    <fill>
      <patternFill patternType="solid">
        <fgColor theme="2"/>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right style="thin"/>
      <top style="thin"/>
      <bottom/>
    </border>
    <border>
      <left/>
      <right/>
      <top style="thin"/>
      <bottom style="thin"/>
    </border>
    <border>
      <left>
        <color indexed="63"/>
      </left>
      <right>
        <color indexed="63"/>
      </right>
      <top>
        <color indexed="63"/>
      </top>
      <bottom style="thin"/>
    </border>
    <border>
      <left style="thin"/>
      <right/>
      <top style="thin"/>
      <bottom/>
    </border>
    <border>
      <left/>
      <right style="thin"/>
      <top style="thin"/>
      <bottom/>
    </border>
    <border>
      <left/>
      <right style="thin"/>
      <top/>
      <bottom/>
    </border>
    <border>
      <left style="thin"/>
      <right/>
      <top/>
      <bottom/>
    </border>
    <border>
      <left style="thin"/>
      <right/>
      <top/>
      <bottom style="thin"/>
    </border>
    <border>
      <left/>
      <right style="thin"/>
      <top style="thin">
        <color rgb="FF000000"/>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405">
    <xf numFmtId="0" fontId="0" fillId="0" borderId="0" xfId="0" applyFont="1" applyAlignment="1">
      <alignment/>
    </xf>
    <xf numFmtId="49" fontId="52" fillId="33" borderId="10" xfId="0" applyNumberFormat="1" applyFont="1" applyFill="1" applyBorder="1" applyAlignment="1" applyProtection="1">
      <alignment horizontal="center" vertical="center" wrapText="1"/>
      <protection/>
    </xf>
    <xf numFmtId="49" fontId="53" fillId="33" borderId="10"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wrapText="1"/>
      <protection/>
    </xf>
    <xf numFmtId="0" fontId="0" fillId="34" borderId="10" xfId="0" applyFill="1" applyBorder="1" applyAlignment="1">
      <alignment/>
    </xf>
    <xf numFmtId="0" fontId="3" fillId="34" borderId="10" xfId="0" applyFont="1" applyFill="1" applyBorder="1" applyAlignment="1">
      <alignment vertical="center" wrapText="1"/>
    </xf>
    <xf numFmtId="0" fontId="0" fillId="34" borderId="0" xfId="0" applyFill="1" applyAlignment="1">
      <alignment/>
    </xf>
    <xf numFmtId="0" fontId="54" fillId="34" borderId="10" xfId="0" applyFont="1" applyFill="1" applyBorder="1" applyAlignment="1">
      <alignment/>
    </xf>
    <xf numFmtId="0" fontId="54" fillId="34" borderId="10" xfId="0" applyFont="1" applyFill="1" applyBorder="1" applyAlignment="1">
      <alignment horizontal="center" vertical="center"/>
    </xf>
    <xf numFmtId="0" fontId="3" fillId="34" borderId="10" xfId="0" applyNumberFormat="1" applyFont="1" applyFill="1" applyBorder="1" applyAlignment="1" applyProtection="1">
      <alignment horizontal="center" vertical="center" wrapText="1"/>
      <protection/>
    </xf>
    <xf numFmtId="1" fontId="0" fillId="0" borderId="0" xfId="0" applyNumberFormat="1" applyAlignment="1">
      <alignment/>
    </xf>
    <xf numFmtId="37" fontId="3" fillId="34" borderId="10" xfId="49" applyNumberFormat="1" applyFont="1" applyFill="1" applyBorder="1" applyAlignment="1">
      <alignment horizontal="center" vertical="center" wrapText="1"/>
    </xf>
    <xf numFmtId="37" fontId="55" fillId="34" borderId="10" xfId="49" applyNumberFormat="1" applyFont="1" applyFill="1" applyBorder="1" applyAlignment="1">
      <alignment horizontal="center" vertical="center" wrapText="1"/>
    </xf>
    <xf numFmtId="37" fontId="3" fillId="34" borderId="10" xfId="49"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readingOrder="1"/>
    </xf>
    <xf numFmtId="0" fontId="3" fillId="34" borderId="10" xfId="0" applyFont="1" applyFill="1" applyBorder="1" applyAlignment="1">
      <alignment horizontal="center" vertical="center"/>
    </xf>
    <xf numFmtId="0" fontId="54" fillId="34" borderId="10" xfId="0" applyNumberFormat="1" applyFont="1" applyFill="1" applyBorder="1" applyAlignment="1">
      <alignment horizontal="center" vertical="center" wrapText="1"/>
    </xf>
    <xf numFmtId="1" fontId="3" fillId="34" borderId="10" xfId="55" applyNumberFormat="1" applyFont="1" applyFill="1" applyBorder="1" applyAlignment="1">
      <alignment horizontal="center" vertical="center" wrapText="1"/>
    </xf>
    <xf numFmtId="0" fontId="3" fillId="34" borderId="11" xfId="0" applyNumberFormat="1" applyFont="1" applyFill="1" applyBorder="1" applyAlignment="1" applyProtection="1">
      <alignment horizontal="center" vertical="center" wrapText="1"/>
      <protection/>
    </xf>
    <xf numFmtId="0" fontId="0" fillId="0" borderId="0" xfId="0" applyBorder="1" applyAlignment="1">
      <alignment/>
    </xf>
    <xf numFmtId="0" fontId="0" fillId="34" borderId="0" xfId="0" applyFill="1" applyBorder="1" applyAlignment="1">
      <alignment/>
    </xf>
    <xf numFmtId="9" fontId="54"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readingOrder="1"/>
    </xf>
    <xf numFmtId="49" fontId="54" fillId="35" borderId="10" xfId="0" applyNumberFormat="1" applyFont="1" applyFill="1" applyBorder="1" applyAlignment="1">
      <alignment horizontal="center" vertical="center" wrapText="1"/>
    </xf>
    <xf numFmtId="3" fontId="54" fillId="34" borderId="10" xfId="0" applyNumberFormat="1" applyFont="1" applyFill="1" applyBorder="1" applyAlignment="1">
      <alignment horizontal="center" vertical="center" wrapText="1"/>
    </xf>
    <xf numFmtId="0" fontId="55" fillId="34" borderId="10" xfId="0" applyNumberFormat="1" applyFont="1" applyFill="1" applyBorder="1" applyAlignment="1">
      <alignment horizontal="center" vertical="center" wrapText="1"/>
    </xf>
    <xf numFmtId="0" fontId="0" fillId="0" borderId="0" xfId="0" applyAlignment="1">
      <alignment horizontal="center"/>
    </xf>
    <xf numFmtId="0" fontId="0" fillId="34" borderId="0" xfId="0" applyFill="1" applyAlignment="1">
      <alignment horizontal="center"/>
    </xf>
    <xf numFmtId="49" fontId="3" fillId="36"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55" fillId="37" borderId="10" xfId="0" applyFont="1" applyFill="1" applyBorder="1" applyAlignment="1">
      <alignment horizontal="center" vertical="center" wrapText="1"/>
    </xf>
    <xf numFmtId="9" fontId="55" fillId="36" borderId="10" xfId="0" applyNumberFormat="1" applyFont="1" applyFill="1" applyBorder="1" applyAlignment="1">
      <alignment horizontal="center" vertical="center" wrapText="1"/>
    </xf>
    <xf numFmtId="9" fontId="3" fillId="36" borderId="10" xfId="0" applyNumberFormat="1" applyFont="1" applyFill="1" applyBorder="1" applyAlignment="1">
      <alignment horizontal="center" vertical="center" wrapText="1"/>
    </xf>
    <xf numFmtId="37" fontId="54" fillId="34" borderId="10" xfId="49" applyNumberFormat="1" applyFont="1" applyFill="1" applyBorder="1" applyAlignment="1">
      <alignment horizontal="center" vertical="center" wrapText="1"/>
    </xf>
    <xf numFmtId="3" fontId="54" fillId="36" borderId="10" xfId="0" applyNumberFormat="1" applyFont="1" applyFill="1" applyBorder="1" applyAlignment="1">
      <alignment horizontal="center" vertical="center" wrapText="1"/>
    </xf>
    <xf numFmtId="3" fontId="55" fillId="36" borderId="10" xfId="0" applyNumberFormat="1" applyFont="1" applyFill="1" applyBorder="1" applyAlignment="1">
      <alignment horizontal="center" vertical="center" wrapText="1"/>
    </xf>
    <xf numFmtId="3" fontId="55" fillId="37" borderId="10" xfId="0" applyNumberFormat="1" applyFont="1" applyFill="1" applyBorder="1" applyAlignment="1">
      <alignment horizontal="center" vertical="center" wrapText="1"/>
    </xf>
    <xf numFmtId="9" fontId="54" fillId="34" borderId="10" xfId="55" applyNumberFormat="1" applyFont="1" applyFill="1" applyBorder="1" applyAlignment="1">
      <alignment horizontal="center" vertical="center" wrapText="1"/>
    </xf>
    <xf numFmtId="9" fontId="54" fillId="36" borderId="10" xfId="0" applyNumberFormat="1" applyFont="1" applyFill="1" applyBorder="1" applyAlignment="1">
      <alignment horizontal="center" vertical="center" wrapText="1"/>
    </xf>
    <xf numFmtId="49" fontId="55" fillId="34" borderId="10" xfId="0" applyNumberFormat="1" applyFont="1" applyFill="1" applyBorder="1" applyAlignment="1">
      <alignment horizontal="center" vertical="center" wrapText="1" readingOrder="1"/>
    </xf>
    <xf numFmtId="1" fontId="54" fillId="34" borderId="10" xfId="55" applyNumberFormat="1" applyFont="1" applyFill="1" applyBorder="1" applyAlignment="1">
      <alignment horizontal="center" vertical="center" wrapText="1"/>
    </xf>
    <xf numFmtId="9" fontId="54" fillId="34" borderId="10" xfId="55" applyFont="1" applyFill="1" applyBorder="1" applyAlignment="1">
      <alignment horizontal="center" vertical="center" wrapText="1"/>
    </xf>
    <xf numFmtId="9" fontId="54" fillId="34" borderId="10" xfId="0" applyNumberFormat="1" applyFont="1" applyFill="1" applyBorder="1" applyAlignment="1">
      <alignment horizontal="center" vertical="center"/>
    </xf>
    <xf numFmtId="49" fontId="54" fillId="38" borderId="10" xfId="0" applyNumberFormat="1" applyFont="1" applyFill="1" applyBorder="1" applyAlignment="1">
      <alignment horizontal="center" vertical="center" wrapText="1"/>
    </xf>
    <xf numFmtId="0" fontId="54" fillId="38" borderId="10" xfId="0" applyFont="1" applyFill="1" applyBorder="1" applyAlignment="1">
      <alignment horizontal="center" vertical="center"/>
    </xf>
    <xf numFmtId="175" fontId="54" fillId="36" borderId="10" xfId="0" applyNumberFormat="1" applyFont="1" applyFill="1" applyBorder="1" applyAlignment="1">
      <alignment horizontal="center" vertical="center" wrapText="1"/>
    </xf>
    <xf numFmtId="49" fontId="54" fillId="36" borderId="10" xfId="0" applyNumberFormat="1" applyFont="1" applyFill="1" applyBorder="1" applyAlignment="1">
      <alignment horizontal="center" vertical="center" wrapText="1"/>
    </xf>
    <xf numFmtId="0" fontId="54" fillId="39" borderId="10" xfId="0" applyFont="1" applyFill="1" applyBorder="1" applyAlignment="1">
      <alignment horizontal="center" vertical="center" wrapText="1"/>
    </xf>
    <xf numFmtId="0" fontId="54" fillId="39" borderId="10" xfId="0" applyFont="1" applyFill="1" applyBorder="1" applyAlignment="1">
      <alignment vertical="center" wrapText="1"/>
    </xf>
    <xf numFmtId="0" fontId="3" fillId="36" borderId="10" xfId="0" applyFont="1" applyFill="1" applyBorder="1" applyAlignment="1">
      <alignment vertical="center" wrapText="1"/>
    </xf>
    <xf numFmtId="0" fontId="54" fillId="34" borderId="10" xfId="0" applyFont="1" applyFill="1" applyBorder="1" applyAlignment="1">
      <alignment vertical="center" wrapText="1"/>
    </xf>
    <xf numFmtId="0" fontId="51" fillId="40" borderId="10" xfId="0" applyFont="1" applyFill="1" applyBorder="1" applyAlignment="1">
      <alignment horizontal="center"/>
    </xf>
    <xf numFmtId="3" fontId="55"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0" fontId="56" fillId="40" borderId="10" xfId="0" applyFont="1" applyFill="1" applyBorder="1" applyAlignment="1">
      <alignment horizontal="center"/>
    </xf>
    <xf numFmtId="0" fontId="3" fillId="41" borderId="10" xfId="0" applyFont="1" applyFill="1" applyBorder="1" applyAlignment="1">
      <alignment horizontal="center" vertical="center" wrapText="1"/>
    </xf>
    <xf numFmtId="1" fontId="55" fillId="41" borderId="10" xfId="0" applyNumberFormat="1" applyFont="1" applyFill="1" applyBorder="1" applyAlignment="1">
      <alignment horizontal="center" vertical="center" wrapText="1"/>
    </xf>
    <xf numFmtId="9" fontId="54" fillId="41" borderId="10" xfId="0" applyNumberFormat="1" applyFont="1" applyFill="1" applyBorder="1" applyAlignment="1">
      <alignment horizontal="center" vertical="center" wrapText="1"/>
    </xf>
    <xf numFmtId="49" fontId="55" fillId="41" borderId="10" xfId="0" applyNumberFormat="1" applyFont="1" applyFill="1" applyBorder="1" applyAlignment="1">
      <alignment horizontal="center" vertical="center" wrapText="1"/>
    </xf>
    <xf numFmtId="3" fontId="55" fillId="41" borderId="10" xfId="0" applyNumberFormat="1" applyFont="1" applyFill="1" applyBorder="1" applyAlignment="1">
      <alignment horizontal="center" vertical="center" wrapText="1"/>
    </xf>
    <xf numFmtId="0" fontId="54" fillId="41" borderId="10" xfId="0" applyFont="1" applyFill="1" applyBorder="1" applyAlignment="1">
      <alignment horizontal="center" vertical="center" wrapText="1"/>
    </xf>
    <xf numFmtId="0" fontId="54" fillId="42" borderId="10" xfId="0" applyFont="1" applyFill="1" applyBorder="1" applyAlignment="1">
      <alignment horizontal="center" vertical="center" wrapText="1"/>
    </xf>
    <xf numFmtId="0" fontId="3" fillId="42" borderId="10" xfId="0" applyFont="1" applyFill="1" applyBorder="1" applyAlignment="1">
      <alignment horizontal="center" vertical="center" wrapText="1"/>
    </xf>
    <xf numFmtId="9" fontId="54" fillId="41" borderId="10" xfId="55" applyNumberFormat="1" applyFont="1" applyFill="1" applyBorder="1" applyAlignment="1">
      <alignment horizontal="center" vertical="center" wrapText="1"/>
    </xf>
    <xf numFmtId="0" fontId="55" fillId="41" borderId="10" xfId="0" applyNumberFormat="1" applyFont="1" applyFill="1" applyBorder="1" applyAlignment="1">
      <alignment horizontal="center" vertical="center" wrapText="1"/>
    </xf>
    <xf numFmtId="49" fontId="3" fillId="41" borderId="10" xfId="0" applyNumberFormat="1" applyFont="1" applyFill="1" applyBorder="1" applyAlignment="1">
      <alignment horizontal="center" vertical="center" wrapText="1"/>
    </xf>
    <xf numFmtId="1" fontId="3" fillId="41" borderId="10" xfId="0" applyNumberFormat="1" applyFont="1" applyFill="1" applyBorder="1" applyAlignment="1">
      <alignment horizontal="center" vertical="center" wrapText="1"/>
    </xf>
    <xf numFmtId="9" fontId="3" fillId="41" borderId="10" xfId="55" applyFont="1" applyFill="1" applyBorder="1" applyAlignment="1">
      <alignment horizontal="center" vertical="center" wrapText="1"/>
    </xf>
    <xf numFmtId="1" fontId="3" fillId="41" borderId="10" xfId="55" applyNumberFormat="1" applyFont="1" applyFill="1" applyBorder="1" applyAlignment="1">
      <alignment horizontal="center" vertical="center" wrapText="1"/>
    </xf>
    <xf numFmtId="0" fontId="54" fillId="43" borderId="10" xfId="0" applyFont="1" applyFill="1" applyBorder="1" applyAlignment="1">
      <alignment horizontal="center" vertical="center" wrapText="1"/>
    </xf>
    <xf numFmtId="0" fontId="54" fillId="44" borderId="10" xfId="0" applyFont="1" applyFill="1" applyBorder="1" applyAlignment="1">
      <alignment horizontal="center" vertical="center" wrapText="1"/>
    </xf>
    <xf numFmtId="0" fontId="54" fillId="41" borderId="10" xfId="0" applyNumberFormat="1" applyFont="1" applyFill="1" applyBorder="1" applyAlignment="1">
      <alignment horizontal="center" vertical="center" wrapText="1"/>
    </xf>
    <xf numFmtId="173" fontId="3" fillId="41" borderId="10" xfId="49" applyNumberFormat="1" applyFont="1" applyFill="1" applyBorder="1" applyAlignment="1">
      <alignment horizontal="center" vertical="center" wrapText="1"/>
    </xf>
    <xf numFmtId="9" fontId="3" fillId="41" borderId="10" xfId="0" applyNumberFormat="1" applyFont="1" applyFill="1" applyBorder="1" applyAlignment="1">
      <alignment horizontal="center" vertical="center" wrapText="1"/>
    </xf>
    <xf numFmtId="0" fontId="57" fillId="41" borderId="10" xfId="0" applyFont="1" applyFill="1" applyBorder="1" applyAlignment="1">
      <alignment/>
    </xf>
    <xf numFmtId="0" fontId="57" fillId="41" borderId="10" xfId="0" applyFont="1" applyFill="1" applyBorder="1" applyAlignment="1">
      <alignment wrapText="1"/>
    </xf>
    <xf numFmtId="0" fontId="3" fillId="11" borderId="10" xfId="0" applyFont="1" applyFill="1" applyBorder="1" applyAlignment="1">
      <alignment horizontal="center" vertical="center" wrapText="1"/>
    </xf>
    <xf numFmtId="1" fontId="55" fillId="11" borderId="10" xfId="0" applyNumberFormat="1" applyFont="1" applyFill="1" applyBorder="1" applyAlignment="1">
      <alignment horizontal="center" vertical="center" wrapText="1"/>
    </xf>
    <xf numFmtId="0" fontId="3" fillId="14" borderId="10" xfId="0" applyFont="1" applyFill="1" applyBorder="1" applyAlignment="1">
      <alignment horizontal="center" vertical="center" wrapText="1"/>
    </xf>
    <xf numFmtId="1" fontId="55" fillId="14" borderId="10" xfId="0" applyNumberFormat="1" applyFont="1" applyFill="1" applyBorder="1" applyAlignment="1">
      <alignment horizontal="center" vertical="center" wrapText="1"/>
    </xf>
    <xf numFmtId="3" fontId="55" fillId="14" borderId="10" xfId="0" applyNumberFormat="1" applyFont="1" applyFill="1" applyBorder="1" applyAlignment="1">
      <alignment horizontal="center" vertical="center" wrapText="1"/>
    </xf>
    <xf numFmtId="9" fontId="54" fillId="14" borderId="10" xfId="0" applyNumberFormat="1" applyFont="1" applyFill="1" applyBorder="1" applyAlignment="1">
      <alignment horizontal="center" vertical="center" wrapText="1"/>
    </xf>
    <xf numFmtId="49" fontId="57" fillId="14" borderId="10" xfId="0" applyNumberFormat="1" applyFont="1" applyFill="1" applyBorder="1" applyAlignment="1">
      <alignment/>
    </xf>
    <xf numFmtId="0" fontId="57" fillId="14" borderId="10" xfId="0" applyFont="1" applyFill="1" applyBorder="1" applyAlignment="1">
      <alignment wrapText="1"/>
    </xf>
    <xf numFmtId="0" fontId="54" fillId="14" borderId="10" xfId="0" applyFont="1" applyFill="1" applyBorder="1" applyAlignment="1">
      <alignment horizontal="center" vertical="center" wrapText="1"/>
    </xf>
    <xf numFmtId="1" fontId="54" fillId="14" borderId="10" xfId="0" applyNumberFormat="1" applyFont="1" applyFill="1" applyBorder="1" applyAlignment="1">
      <alignment horizontal="center" vertical="center" wrapText="1"/>
    </xf>
    <xf numFmtId="0" fontId="3" fillId="45" borderId="10" xfId="0" applyFont="1" applyFill="1" applyBorder="1" applyAlignment="1">
      <alignment horizontal="center" vertical="center" wrapText="1"/>
    </xf>
    <xf numFmtId="0" fontId="55" fillId="45" borderId="10" xfId="0" applyFont="1" applyFill="1" applyBorder="1" applyAlignment="1">
      <alignment horizontal="center" vertical="center" wrapText="1"/>
    </xf>
    <xf numFmtId="0" fontId="55" fillId="46" borderId="10" xfId="0" applyFont="1" applyFill="1" applyBorder="1" applyAlignment="1">
      <alignment horizontal="center" vertical="center" wrapText="1"/>
    </xf>
    <xf numFmtId="9" fontId="55" fillId="46" borderId="10" xfId="0" applyNumberFormat="1" applyFont="1" applyFill="1" applyBorder="1" applyAlignment="1">
      <alignment horizontal="center" vertical="center" wrapText="1"/>
    </xf>
    <xf numFmtId="3" fontId="55" fillId="46" borderId="10" xfId="0" applyNumberFormat="1" applyFont="1" applyFill="1" applyBorder="1" applyAlignment="1">
      <alignment horizontal="center" vertical="center" wrapText="1"/>
    </xf>
    <xf numFmtId="0" fontId="3" fillId="46" borderId="10" xfId="0" applyFont="1" applyFill="1" applyBorder="1" applyAlignment="1">
      <alignment horizontal="center" vertical="center" wrapText="1"/>
    </xf>
    <xf numFmtId="3" fontId="55" fillId="45" borderId="10" xfId="0" applyNumberFormat="1" applyFont="1" applyFill="1" applyBorder="1" applyAlignment="1">
      <alignment horizontal="center" vertical="center" wrapText="1"/>
    </xf>
    <xf numFmtId="9" fontId="54" fillId="46" borderId="10" xfId="0" applyNumberFormat="1" applyFont="1" applyFill="1" applyBorder="1" applyAlignment="1">
      <alignment horizontal="center" vertical="center" wrapText="1"/>
    </xf>
    <xf numFmtId="3" fontId="54" fillId="14" borderId="10" xfId="0" applyNumberFormat="1" applyFont="1" applyFill="1" applyBorder="1" applyAlignment="1">
      <alignment horizontal="center" vertical="center"/>
    </xf>
    <xf numFmtId="0" fontId="54" fillId="14" borderId="10" xfId="0" applyFont="1" applyFill="1" applyBorder="1" applyAlignment="1">
      <alignment horizontal="center" vertical="center"/>
    </xf>
    <xf numFmtId="0" fontId="55" fillId="14" borderId="10" xfId="0" applyNumberFormat="1" applyFont="1" applyFill="1" applyBorder="1" applyAlignment="1">
      <alignment horizontal="center" vertical="center" wrapText="1"/>
    </xf>
    <xf numFmtId="49" fontId="3" fillId="14" borderId="10" xfId="0" applyNumberFormat="1" applyFont="1" applyFill="1" applyBorder="1" applyAlignment="1">
      <alignment horizontal="center" vertical="center" wrapText="1"/>
    </xf>
    <xf numFmtId="3" fontId="3" fillId="14" borderId="10" xfId="0" applyNumberFormat="1" applyFont="1" applyFill="1" applyBorder="1" applyAlignment="1">
      <alignment horizontal="center" vertical="center" wrapText="1"/>
    </xf>
    <xf numFmtId="1" fontId="3" fillId="14" borderId="10" xfId="55" applyNumberFormat="1" applyFont="1" applyFill="1" applyBorder="1" applyAlignment="1">
      <alignment horizontal="center" vertical="center" wrapText="1"/>
    </xf>
    <xf numFmtId="1" fontId="3" fillId="14" borderId="10" xfId="0" applyNumberFormat="1" applyFont="1" applyFill="1" applyBorder="1" applyAlignment="1">
      <alignment horizontal="center" vertical="center" wrapText="1"/>
    </xf>
    <xf numFmtId="3" fontId="54" fillId="14" borderId="10" xfId="0" applyNumberFormat="1" applyFont="1" applyFill="1" applyBorder="1" applyAlignment="1">
      <alignment horizontal="center" vertical="center" wrapText="1"/>
    </xf>
    <xf numFmtId="9" fontId="54" fillId="14" borderId="10" xfId="55" applyFont="1" applyFill="1" applyBorder="1" applyAlignment="1">
      <alignment horizontal="center" vertical="center" wrapText="1"/>
    </xf>
    <xf numFmtId="0" fontId="54" fillId="47" borderId="10" xfId="0" applyFont="1" applyFill="1" applyBorder="1" applyAlignment="1">
      <alignment horizontal="center" vertical="center" wrapText="1"/>
    </xf>
    <xf numFmtId="0" fontId="54" fillId="48" borderId="10" xfId="0" applyFont="1" applyFill="1" applyBorder="1" applyAlignment="1">
      <alignment horizontal="center" vertical="center" wrapText="1"/>
    </xf>
    <xf numFmtId="0" fontId="54" fillId="46" borderId="10" xfId="0" applyFont="1" applyFill="1" applyBorder="1" applyAlignment="1">
      <alignment horizontal="center" vertical="center" wrapText="1"/>
    </xf>
    <xf numFmtId="0" fontId="57" fillId="11" borderId="10" xfId="0" applyFont="1" applyFill="1" applyBorder="1" applyAlignment="1">
      <alignment/>
    </xf>
    <xf numFmtId="0" fontId="57" fillId="11" borderId="10" xfId="0" applyFont="1" applyFill="1" applyBorder="1" applyAlignment="1">
      <alignment wrapText="1"/>
    </xf>
    <xf numFmtId="0" fontId="54" fillId="11" borderId="10" xfId="0" applyFont="1" applyFill="1" applyBorder="1" applyAlignment="1">
      <alignment horizontal="center" vertical="center" wrapText="1"/>
    </xf>
    <xf numFmtId="0" fontId="3" fillId="49" borderId="10" xfId="0" applyFont="1" applyFill="1" applyBorder="1" applyAlignment="1">
      <alignment horizontal="center" vertical="center" wrapText="1"/>
    </xf>
    <xf numFmtId="3" fontId="54" fillId="50" borderId="10" xfId="0" applyNumberFormat="1" applyFont="1" applyFill="1" applyBorder="1" applyAlignment="1">
      <alignment horizontal="center" vertical="center" wrapText="1"/>
    </xf>
    <xf numFmtId="0" fontId="55" fillId="49" borderId="10" xfId="0" applyFont="1" applyFill="1" applyBorder="1" applyAlignment="1">
      <alignment horizontal="center" vertical="center" wrapText="1"/>
    </xf>
    <xf numFmtId="3" fontId="55" fillId="49" borderId="10" xfId="0" applyNumberFormat="1" applyFont="1" applyFill="1" applyBorder="1" applyAlignment="1">
      <alignment horizontal="center" vertical="center" wrapText="1"/>
    </xf>
    <xf numFmtId="37" fontId="55" fillId="11" borderId="10" xfId="49" applyNumberFormat="1" applyFont="1" applyFill="1" applyBorder="1" applyAlignment="1">
      <alignment horizontal="center" vertical="center" wrapText="1"/>
    </xf>
    <xf numFmtId="41" fontId="3" fillId="11" borderId="10" xfId="50" applyFont="1" applyFill="1" applyBorder="1" applyAlignment="1">
      <alignment horizontal="center" vertical="center" wrapText="1"/>
    </xf>
    <xf numFmtId="0" fontId="0" fillId="11" borderId="0" xfId="0" applyFill="1" applyAlignment="1">
      <alignment horizontal="center"/>
    </xf>
    <xf numFmtId="2" fontId="3" fillId="11" borderId="10" xfId="55" applyNumberFormat="1" applyFont="1" applyFill="1" applyBorder="1" applyAlignment="1">
      <alignment horizontal="center" vertical="center" wrapText="1"/>
    </xf>
    <xf numFmtId="1" fontId="3" fillId="11" borderId="10" xfId="55" applyNumberFormat="1" applyFont="1" applyFill="1" applyBorder="1" applyAlignment="1">
      <alignment horizontal="center" vertical="center" wrapText="1"/>
    </xf>
    <xf numFmtId="3" fontId="54" fillId="11" borderId="10" xfId="0" applyNumberFormat="1" applyFont="1" applyFill="1" applyBorder="1" applyAlignment="1">
      <alignment horizontal="center" vertical="center" wrapText="1"/>
    </xf>
    <xf numFmtId="3" fontId="3" fillId="11" borderId="10" xfId="0" applyNumberFormat="1" applyFont="1" applyFill="1" applyBorder="1" applyAlignment="1">
      <alignment horizontal="center" vertical="center" wrapText="1"/>
    </xf>
    <xf numFmtId="0" fontId="54" fillId="51" borderId="10" xfId="0" applyFont="1" applyFill="1" applyBorder="1" applyAlignment="1">
      <alignment horizontal="center" vertical="center" wrapText="1"/>
    </xf>
    <xf numFmtId="0" fontId="54" fillId="50" borderId="10" xfId="0" applyFont="1" applyFill="1" applyBorder="1" applyAlignment="1">
      <alignment horizontal="center" vertical="center" wrapText="1"/>
    </xf>
    <xf numFmtId="1" fontId="54" fillId="51" borderId="10" xfId="0" applyNumberFormat="1" applyFont="1" applyFill="1" applyBorder="1" applyAlignment="1">
      <alignment horizontal="center" vertical="center" wrapText="1"/>
    </xf>
    <xf numFmtId="0" fontId="57" fillId="14" borderId="10" xfId="0" applyFont="1" applyFill="1" applyBorder="1" applyAlignment="1">
      <alignment horizontal="center" wrapText="1"/>
    </xf>
    <xf numFmtId="0" fontId="57" fillId="41" borderId="10" xfId="0" applyFont="1" applyFill="1" applyBorder="1" applyAlignment="1">
      <alignment horizontal="center" wrapText="1"/>
    </xf>
    <xf numFmtId="0" fontId="57" fillId="11" borderId="10" xfId="0" applyFont="1" applyFill="1" applyBorder="1" applyAlignment="1">
      <alignment horizontal="center" wrapText="1"/>
    </xf>
    <xf numFmtId="0" fontId="3" fillId="34"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3" fillId="37" borderId="11" xfId="0" applyFont="1" applyFill="1" applyBorder="1" applyAlignment="1">
      <alignment horizontal="center" vertical="center" wrapText="1"/>
    </xf>
    <xf numFmtId="9" fontId="3" fillId="36" borderId="11" xfId="0" applyNumberFormat="1" applyFont="1" applyFill="1" applyBorder="1" applyAlignment="1">
      <alignment horizontal="center" vertical="center" wrapText="1"/>
    </xf>
    <xf numFmtId="9" fontId="54" fillId="36" borderId="11" xfId="0" applyNumberFormat="1" applyFont="1" applyFill="1" applyBorder="1" applyAlignment="1">
      <alignment horizontal="center" vertical="center" wrapText="1"/>
    </xf>
    <xf numFmtId="3" fontId="3" fillId="37" borderId="11" xfId="0" applyNumberFormat="1" applyFont="1" applyFill="1" applyBorder="1" applyAlignment="1">
      <alignment horizontal="center" vertical="center" wrapText="1"/>
    </xf>
    <xf numFmtId="37" fontId="55" fillId="34" borderId="11" xfId="49" applyNumberFormat="1" applyFont="1" applyFill="1" applyBorder="1" applyAlignment="1">
      <alignment horizontal="center" vertical="center" wrapText="1"/>
    </xf>
    <xf numFmtId="0" fontId="54" fillId="34" borderId="11" xfId="0" applyFont="1" applyFill="1" applyBorder="1" applyAlignment="1">
      <alignment horizontal="center" vertical="center" wrapText="1"/>
    </xf>
    <xf numFmtId="9" fontId="54" fillId="34" borderId="11" xfId="0" applyNumberFormat="1" applyFont="1" applyFill="1" applyBorder="1" applyAlignment="1">
      <alignment horizontal="center" vertical="center"/>
    </xf>
    <xf numFmtId="1" fontId="3" fillId="34" borderId="11" xfId="55" applyNumberFormat="1"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8" borderId="11" xfId="0" applyFont="1" applyFill="1" applyBorder="1" applyAlignment="1">
      <alignment horizontal="center" vertical="center"/>
    </xf>
    <xf numFmtId="0" fontId="54" fillId="36" borderId="11" xfId="0" applyFont="1" applyFill="1" applyBorder="1" applyAlignment="1">
      <alignment horizontal="center" vertical="center" wrapText="1"/>
    </xf>
    <xf numFmtId="1" fontId="54" fillId="35" borderId="11" xfId="0" applyNumberFormat="1" applyFont="1" applyFill="1" applyBorder="1" applyAlignment="1">
      <alignment horizontal="center" vertical="center" wrapText="1"/>
    </xf>
    <xf numFmtId="9" fontId="54"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9" fontId="3" fillId="34" borderId="11" xfId="0" applyNumberFormat="1" applyFont="1" applyFill="1" applyBorder="1" applyAlignment="1" applyProtection="1">
      <alignment horizontal="center" vertical="center" wrapText="1"/>
      <protection/>
    </xf>
    <xf numFmtId="0" fontId="54" fillId="34" borderId="11" xfId="0" applyNumberFormat="1" applyFont="1" applyFill="1" applyBorder="1" applyAlignment="1">
      <alignment horizontal="center" vertical="center" wrapText="1"/>
    </xf>
    <xf numFmtId="0" fontId="54" fillId="34" borderId="12"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xf>
    <xf numFmtId="0" fontId="3" fillId="35" borderId="10" xfId="0" applyFont="1" applyFill="1" applyBorder="1" applyAlignment="1">
      <alignment horizontal="center" vertical="center" wrapText="1"/>
    </xf>
    <xf numFmtId="0" fontId="3" fillId="38" borderId="10" xfId="0" applyFont="1" applyFill="1" applyBorder="1" applyAlignment="1">
      <alignment horizontal="center" vertical="center"/>
    </xf>
    <xf numFmtId="0" fontId="3" fillId="34" borderId="10" xfId="0" applyNumberFormat="1" applyFont="1" applyFill="1" applyBorder="1" applyAlignment="1">
      <alignment horizontal="center" vertical="center" wrapText="1"/>
    </xf>
    <xf numFmtId="0" fontId="54" fillId="36" borderId="10" xfId="0" applyNumberFormat="1" applyFont="1" applyFill="1" applyBorder="1" applyAlignment="1">
      <alignment horizontal="center" vertical="center" wrapText="1"/>
    </xf>
    <xf numFmtId="0" fontId="55" fillId="37" borderId="10" xfId="0" applyNumberFormat="1" applyFont="1" applyFill="1" applyBorder="1" applyAlignment="1">
      <alignment horizontal="center" vertical="center" wrapText="1"/>
    </xf>
    <xf numFmtId="0" fontId="54" fillId="35" borderId="10" xfId="0" applyNumberFormat="1" applyFont="1" applyFill="1" applyBorder="1" applyAlignment="1">
      <alignment horizontal="center" vertical="center" wrapText="1"/>
    </xf>
    <xf numFmtId="0" fontId="0" fillId="0" borderId="0" xfId="0" applyFont="1" applyAlignment="1">
      <alignment/>
    </xf>
    <xf numFmtId="0" fontId="0" fillId="13" borderId="0" xfId="0" applyFill="1" applyAlignment="1">
      <alignment/>
    </xf>
    <xf numFmtId="0" fontId="54" fillId="36" borderId="10" xfId="0" applyFont="1" applyFill="1" applyBorder="1" applyAlignment="1">
      <alignment horizontal="center" vertical="center" wrapText="1"/>
    </xf>
    <xf numFmtId="0" fontId="3" fillId="34" borderId="10" xfId="0" applyFont="1" applyFill="1" applyBorder="1" applyAlignment="1">
      <alignment/>
    </xf>
    <xf numFmtId="0" fontId="55" fillId="36" borderId="10" xfId="0" applyFont="1" applyFill="1" applyBorder="1" applyAlignment="1">
      <alignment horizontal="center" vertical="center" wrapText="1"/>
    </xf>
    <xf numFmtId="1" fontId="55" fillId="36"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1" fontId="54"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54" fillId="38" borderId="10" xfId="0" applyFont="1" applyFill="1" applyBorder="1" applyAlignment="1">
      <alignment horizontal="center" vertical="center" wrapText="1"/>
    </xf>
    <xf numFmtId="1" fontId="54" fillId="38" borderId="10" xfId="0" applyNumberFormat="1" applyFont="1" applyFill="1" applyBorder="1" applyAlignment="1">
      <alignment horizontal="center" vertical="center" wrapText="1"/>
    </xf>
    <xf numFmtId="1" fontId="54" fillId="35" borderId="10" xfId="0" applyNumberFormat="1" applyFont="1" applyFill="1" applyBorder="1" applyAlignment="1">
      <alignment horizontal="center" vertical="center" wrapText="1"/>
    </xf>
    <xf numFmtId="0" fontId="54" fillId="35" borderId="10" xfId="0" applyFont="1" applyFill="1" applyBorder="1" applyAlignment="1">
      <alignment horizontal="center" vertical="center" wrapText="1"/>
    </xf>
    <xf numFmtId="0" fontId="54" fillId="36" borderId="10" xfId="0" applyFont="1" applyFill="1" applyBorder="1" applyAlignment="1">
      <alignment vertical="center" wrapText="1"/>
    </xf>
    <xf numFmtId="1" fontId="55" fillId="34" borderId="10" xfId="0" applyNumberFormat="1" applyFont="1" applyFill="1" applyBorder="1" applyAlignment="1">
      <alignment horizontal="center" vertical="center" wrapText="1"/>
    </xf>
    <xf numFmtId="1" fontId="54" fillId="36"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49" fontId="3" fillId="34" borderId="12" xfId="0" applyNumberFormat="1" applyFont="1" applyFill="1" applyBorder="1" applyAlignment="1" applyProtection="1">
      <alignment horizontal="center" vertical="center" wrapText="1"/>
      <protection/>
    </xf>
    <xf numFmtId="0" fontId="0" fillId="34" borderId="10" xfId="0" applyFill="1" applyBorder="1" applyAlignment="1">
      <alignment vertical="center" wrapText="1"/>
    </xf>
    <xf numFmtId="9" fontId="8" fillId="34" borderId="10" xfId="0" applyNumberFormat="1" applyFont="1" applyFill="1" applyBorder="1" applyAlignment="1">
      <alignment horizontal="center" vertical="center" wrapText="1"/>
    </xf>
    <xf numFmtId="10" fontId="3" fillId="34" borderId="10" xfId="0" applyNumberFormat="1" applyFont="1" applyFill="1" applyBorder="1" applyAlignment="1" applyProtection="1">
      <alignment horizontal="center" vertical="center" wrapText="1"/>
      <protection/>
    </xf>
    <xf numFmtId="49" fontId="3" fillId="52" borderId="10" xfId="0" applyNumberFormat="1" applyFont="1" applyFill="1" applyBorder="1" applyAlignment="1">
      <alignment horizontal="center" vertical="center" wrapText="1"/>
    </xf>
    <xf numFmtId="0" fontId="3" fillId="52" borderId="10" xfId="0" applyNumberFormat="1" applyFont="1" applyFill="1" applyBorder="1" applyAlignment="1">
      <alignment horizontal="center" vertical="center" wrapText="1"/>
    </xf>
    <xf numFmtId="1" fontId="55" fillId="52" borderId="10" xfId="0" applyNumberFormat="1" applyFont="1" applyFill="1" applyBorder="1" applyAlignment="1">
      <alignment horizontal="center" vertical="center" wrapText="1"/>
    </xf>
    <xf numFmtId="0" fontId="3" fillId="52" borderId="10" xfId="0" applyFont="1" applyFill="1" applyBorder="1" applyAlignment="1">
      <alignment horizontal="center" vertical="center" wrapText="1"/>
    </xf>
    <xf numFmtId="37" fontId="54" fillId="52" borderId="10" xfId="49" applyNumberFormat="1" applyFont="1" applyFill="1" applyBorder="1" applyAlignment="1">
      <alignment horizontal="center" vertical="center" wrapText="1"/>
    </xf>
    <xf numFmtId="9" fontId="3" fillId="52" borderId="10" xfId="0" applyNumberFormat="1" applyFont="1" applyFill="1" applyBorder="1" applyAlignment="1">
      <alignment horizontal="center" vertical="center" wrapText="1"/>
    </xf>
    <xf numFmtId="9" fontId="54" fillId="52" borderId="10" xfId="0" applyNumberFormat="1" applyFont="1" applyFill="1" applyBorder="1" applyAlignment="1">
      <alignment horizontal="center" vertical="center" wrapText="1"/>
    </xf>
    <xf numFmtId="0" fontId="54" fillId="52" borderId="12" xfId="0" applyNumberFormat="1" applyFont="1" applyFill="1" applyBorder="1" applyAlignment="1">
      <alignment horizontal="center" vertical="center" wrapText="1"/>
    </xf>
    <xf numFmtId="49" fontId="3" fillId="52" borderId="12" xfId="0" applyNumberFormat="1" applyFont="1" applyFill="1" applyBorder="1" applyAlignment="1" applyProtection="1">
      <alignment horizontal="center" vertical="center" wrapText="1"/>
      <protection/>
    </xf>
    <xf numFmtId="49" fontId="3" fillId="52" borderId="10" xfId="0" applyNumberFormat="1" applyFont="1" applyFill="1" applyBorder="1" applyAlignment="1" applyProtection="1">
      <alignment horizontal="center" vertical="center" wrapText="1"/>
      <protection/>
    </xf>
    <xf numFmtId="0" fontId="54" fillId="52" borderId="10" xfId="0" applyFont="1" applyFill="1" applyBorder="1" applyAlignment="1">
      <alignment horizontal="center" vertical="center" wrapText="1"/>
    </xf>
    <xf numFmtId="172" fontId="3" fillId="52" borderId="10" xfId="55" applyNumberFormat="1" applyFont="1" applyFill="1" applyBorder="1" applyAlignment="1">
      <alignment horizontal="center" vertical="center" wrapText="1"/>
    </xf>
    <xf numFmtId="172" fontId="54" fillId="52" borderId="10" xfId="55" applyNumberFormat="1" applyFont="1" applyFill="1" applyBorder="1" applyAlignment="1">
      <alignment horizontal="center" vertical="center" wrapText="1"/>
    </xf>
    <xf numFmtId="9" fontId="54" fillId="52" borderId="10" xfId="55" applyFont="1" applyFill="1" applyBorder="1" applyAlignment="1">
      <alignment horizontal="center" vertical="center" wrapText="1"/>
    </xf>
    <xf numFmtId="9" fontId="54" fillId="52" borderId="11" xfId="55" applyFont="1" applyFill="1" applyBorder="1" applyAlignment="1">
      <alignment horizontal="center" vertical="center" wrapText="1"/>
    </xf>
    <xf numFmtId="0" fontId="0" fillId="52" borderId="10" xfId="0" applyFill="1" applyBorder="1" applyAlignment="1">
      <alignment/>
    </xf>
    <xf numFmtId="3" fontId="55" fillId="52" borderId="10" xfId="0" applyNumberFormat="1" applyFont="1" applyFill="1" applyBorder="1" applyAlignment="1">
      <alignment horizontal="center" vertical="center" wrapText="1"/>
    </xf>
    <xf numFmtId="41" fontId="3" fillId="52" borderId="10" xfId="50" applyFont="1" applyFill="1" applyBorder="1" applyAlignment="1">
      <alignment horizontal="center" vertical="center"/>
    </xf>
    <xf numFmtId="41" fontId="54" fillId="52" borderId="10" xfId="50" applyFont="1" applyFill="1" applyBorder="1" applyAlignment="1">
      <alignment horizontal="center" vertical="center"/>
    </xf>
    <xf numFmtId="41" fontId="54" fillId="52" borderId="11" xfId="50" applyFont="1" applyFill="1" applyBorder="1" applyAlignment="1">
      <alignment horizontal="center" vertical="center"/>
    </xf>
    <xf numFmtId="0" fontId="3" fillId="52" borderId="10" xfId="0" applyFont="1" applyFill="1" applyBorder="1" applyAlignment="1">
      <alignment horizontal="center" vertical="center"/>
    </xf>
    <xf numFmtId="0" fontId="54" fillId="52" borderId="10" xfId="0" applyFont="1" applyFill="1" applyBorder="1" applyAlignment="1">
      <alignment horizontal="center" vertical="center"/>
    </xf>
    <xf numFmtId="0" fontId="54" fillId="52" borderId="11" xfId="0" applyFont="1" applyFill="1" applyBorder="1" applyAlignment="1">
      <alignment horizontal="center" vertical="center"/>
    </xf>
    <xf numFmtId="49" fontId="55" fillId="52" borderId="10" xfId="0" applyNumberFormat="1" applyFont="1" applyFill="1" applyBorder="1" applyAlignment="1">
      <alignment horizontal="center" vertical="center" wrapText="1"/>
    </xf>
    <xf numFmtId="37" fontId="55" fillId="52" borderId="10" xfId="49" applyNumberFormat="1" applyFont="1" applyFill="1" applyBorder="1" applyAlignment="1">
      <alignment horizontal="center" vertical="center" wrapText="1" readingOrder="1"/>
    </xf>
    <xf numFmtId="0" fontId="3" fillId="52" borderId="10" xfId="0" applyNumberFormat="1" applyFont="1" applyFill="1" applyBorder="1" applyAlignment="1" applyProtection="1">
      <alignment horizontal="center" vertical="center" wrapText="1"/>
      <protection/>
    </xf>
    <xf numFmtId="0" fontId="3" fillId="52" borderId="10" xfId="0" applyNumberFormat="1" applyFont="1" applyFill="1" applyBorder="1" applyAlignment="1" applyProtection="1">
      <alignment horizontal="justify" vertical="center" wrapText="1"/>
      <protection/>
    </xf>
    <xf numFmtId="0" fontId="3" fillId="52" borderId="11" xfId="0" applyNumberFormat="1" applyFont="1" applyFill="1" applyBorder="1" applyAlignment="1" applyProtection="1">
      <alignment horizontal="center" vertical="center" wrapText="1"/>
      <protection/>
    </xf>
    <xf numFmtId="0" fontId="55" fillId="52" borderId="10" xfId="0" applyNumberFormat="1" applyFont="1" applyFill="1" applyBorder="1" applyAlignment="1">
      <alignment horizontal="center" vertical="center" wrapText="1"/>
    </xf>
    <xf numFmtId="0" fontId="54" fillId="52" borderId="10" xfId="0" applyNumberFormat="1" applyFont="1" applyFill="1" applyBorder="1" applyAlignment="1">
      <alignment horizontal="center" vertical="center" wrapText="1"/>
    </xf>
    <xf numFmtId="1" fontId="54" fillId="52" borderId="10" xfId="55" applyNumberFormat="1" applyFont="1" applyFill="1" applyBorder="1" applyAlignment="1">
      <alignment horizontal="center" vertical="center" wrapText="1"/>
    </xf>
    <xf numFmtId="49" fontId="54" fillId="52" borderId="10" xfId="0" applyNumberFormat="1" applyFont="1" applyFill="1" applyBorder="1" applyAlignment="1" applyProtection="1">
      <alignment horizontal="center" vertical="center" wrapText="1"/>
      <protection/>
    </xf>
    <xf numFmtId="0" fontId="54" fillId="52" borderId="10" xfId="0" applyFont="1" applyFill="1" applyBorder="1" applyAlignment="1">
      <alignment vertical="center" wrapText="1"/>
    </xf>
    <xf numFmtId="0" fontId="54" fillId="52" borderId="11" xfId="0" applyFont="1" applyFill="1" applyBorder="1" applyAlignment="1">
      <alignment horizontal="center" vertical="center" wrapText="1"/>
    </xf>
    <xf numFmtId="0" fontId="54" fillId="52" borderId="10" xfId="0" applyFont="1" applyFill="1" applyBorder="1" applyAlignment="1">
      <alignment horizontal="center" wrapText="1"/>
    </xf>
    <xf numFmtId="9" fontId="3" fillId="52" borderId="10" xfId="55" applyFont="1" applyFill="1" applyBorder="1" applyAlignment="1">
      <alignment horizontal="center" vertical="center" wrapText="1"/>
    </xf>
    <xf numFmtId="1" fontId="54" fillId="52" borderId="10" xfId="0" applyNumberFormat="1" applyFont="1" applyFill="1" applyBorder="1" applyAlignment="1">
      <alignment horizontal="center" vertical="center" wrapText="1"/>
    </xf>
    <xf numFmtId="3" fontId="54" fillId="52" borderId="11" xfId="0" applyNumberFormat="1" applyFont="1" applyFill="1" applyBorder="1" applyAlignment="1">
      <alignment horizontal="center" vertical="center" wrapText="1"/>
    </xf>
    <xf numFmtId="1" fontId="3" fillId="52" borderId="10" xfId="0" applyNumberFormat="1" applyFont="1" applyFill="1" applyBorder="1" applyAlignment="1">
      <alignment horizontal="center" vertical="center" wrapText="1"/>
    </xf>
    <xf numFmtId="37" fontId="3" fillId="52" borderId="10" xfId="49" applyNumberFormat="1" applyFont="1" applyFill="1" applyBorder="1" applyAlignment="1">
      <alignment horizontal="center" vertical="center" wrapText="1"/>
    </xf>
    <xf numFmtId="49" fontId="54" fillId="53" borderId="10" xfId="0" applyNumberFormat="1" applyFont="1" applyFill="1" applyBorder="1" applyAlignment="1">
      <alignment horizontal="center" vertical="center" wrapText="1"/>
    </xf>
    <xf numFmtId="178" fontId="55" fillId="52" borderId="10" xfId="0" applyNumberFormat="1" applyFont="1" applyFill="1" applyBorder="1" applyAlignment="1">
      <alignment horizontal="center" vertical="center" wrapText="1"/>
    </xf>
    <xf numFmtId="3" fontId="3" fillId="52" borderId="10" xfId="0" applyNumberFormat="1" applyFont="1" applyFill="1" applyBorder="1" applyAlignment="1">
      <alignment horizontal="center" vertical="center" wrapText="1"/>
    </xf>
    <xf numFmtId="3" fontId="54" fillId="52" borderId="10" xfId="0" applyNumberFormat="1" applyFont="1" applyFill="1" applyBorder="1" applyAlignment="1">
      <alignment horizontal="center" vertical="center"/>
    </xf>
    <xf numFmtId="177" fontId="54" fillId="52" borderId="12" xfId="49" applyNumberFormat="1" applyFont="1" applyFill="1" applyBorder="1" applyAlignment="1">
      <alignment horizontal="center" vertical="center" wrapText="1"/>
    </xf>
    <xf numFmtId="0" fontId="3" fillId="52" borderId="10" xfId="0" applyFont="1" applyFill="1" applyBorder="1" applyAlignment="1">
      <alignment vertical="center" wrapText="1"/>
    </xf>
    <xf numFmtId="1" fontId="3" fillId="52" borderId="10" xfId="55" applyNumberFormat="1" applyFont="1" applyFill="1" applyBorder="1" applyAlignment="1">
      <alignment horizontal="center" vertical="center" wrapText="1"/>
    </xf>
    <xf numFmtId="0" fontId="3" fillId="52" borderId="10" xfId="0" applyFont="1" applyFill="1" applyBorder="1" applyAlignment="1">
      <alignment/>
    </xf>
    <xf numFmtId="0" fontId="54" fillId="52" borderId="10" xfId="0" applyFont="1" applyFill="1" applyBorder="1" applyAlignment="1">
      <alignment/>
    </xf>
    <xf numFmtId="0" fontId="54" fillId="53" borderId="10" xfId="0" applyNumberFormat="1" applyFont="1" applyFill="1" applyBorder="1" applyAlignment="1">
      <alignment horizontal="center" vertical="center" wrapText="1"/>
    </xf>
    <xf numFmtId="0" fontId="3" fillId="52" borderId="11" xfId="0" applyFont="1" applyFill="1" applyBorder="1" applyAlignment="1">
      <alignment horizontal="center" vertical="center" wrapText="1"/>
    </xf>
    <xf numFmtId="9" fontId="3" fillId="52" borderId="11" xfId="0" applyNumberFormat="1" applyFont="1" applyFill="1" applyBorder="1" applyAlignment="1" applyProtection="1">
      <alignment horizontal="center" vertical="center" wrapText="1"/>
      <protection/>
    </xf>
    <xf numFmtId="174" fontId="3" fillId="52" borderId="10" xfId="55" applyNumberFormat="1" applyFont="1" applyFill="1" applyBorder="1" applyAlignment="1">
      <alignment horizontal="center" vertical="center" wrapText="1"/>
    </xf>
    <xf numFmtId="169" fontId="3" fillId="52" borderId="10" xfId="0" applyNumberFormat="1" applyFont="1" applyFill="1" applyBorder="1" applyAlignment="1">
      <alignment horizontal="center" vertical="center" wrapText="1"/>
    </xf>
    <xf numFmtId="41" fontId="3" fillId="52" borderId="10" xfId="50" applyFont="1" applyFill="1" applyBorder="1" applyAlignment="1">
      <alignment horizontal="center" vertical="center" wrapText="1"/>
    </xf>
    <xf numFmtId="41" fontId="3" fillId="52" borderId="11" xfId="50" applyFont="1" applyFill="1" applyBorder="1" applyAlignment="1">
      <alignment horizontal="center" vertical="center" wrapText="1"/>
    </xf>
    <xf numFmtId="49" fontId="55" fillId="52" borderId="10" xfId="0" applyNumberFormat="1" applyFont="1" applyFill="1" applyBorder="1" applyAlignment="1">
      <alignment vertical="center" wrapText="1"/>
    </xf>
    <xf numFmtId="1" fontId="58" fillId="52" borderId="10" xfId="55" applyNumberFormat="1" applyFont="1" applyFill="1" applyBorder="1" applyAlignment="1">
      <alignment horizontal="center" vertical="center" wrapText="1"/>
    </xf>
    <xf numFmtId="0" fontId="58" fillId="52" borderId="10" xfId="0" applyFont="1" applyFill="1" applyBorder="1" applyAlignment="1">
      <alignment horizontal="center" vertical="center" wrapText="1"/>
    </xf>
    <xf numFmtId="0" fontId="58" fillId="52" borderId="11" xfId="0" applyFont="1" applyFill="1" applyBorder="1" applyAlignment="1">
      <alignment horizontal="center" vertical="center" wrapText="1"/>
    </xf>
    <xf numFmtId="0" fontId="54" fillId="52" borderId="13" xfId="0" applyFont="1" applyFill="1" applyBorder="1" applyAlignment="1">
      <alignment horizontal="center" vertical="center" wrapText="1"/>
    </xf>
    <xf numFmtId="0" fontId="54" fillId="52" borderId="14" xfId="0" applyFont="1" applyFill="1" applyBorder="1" applyAlignment="1">
      <alignment horizontal="center" vertical="center" wrapText="1"/>
    </xf>
    <xf numFmtId="0" fontId="54" fillId="52" borderId="11" xfId="0" applyFont="1" applyFill="1" applyBorder="1" applyAlignment="1">
      <alignment/>
    </xf>
    <xf numFmtId="173" fontId="3" fillId="52" borderId="10" xfId="49" applyNumberFormat="1" applyFont="1" applyFill="1" applyBorder="1" applyAlignment="1">
      <alignment horizontal="right" vertical="center" wrapText="1"/>
    </xf>
    <xf numFmtId="173" fontId="3" fillId="52" borderId="10" xfId="49" applyNumberFormat="1" applyFont="1" applyFill="1" applyBorder="1" applyAlignment="1">
      <alignment horizontal="center" vertical="center" wrapText="1"/>
    </xf>
    <xf numFmtId="0" fontId="3" fillId="52" borderId="10" xfId="0" applyFont="1" applyFill="1" applyBorder="1" applyAlignment="1">
      <alignment horizontal="left" vertical="center" wrapText="1"/>
    </xf>
    <xf numFmtId="9" fontId="3" fillId="52" borderId="10" xfId="0" applyNumberFormat="1" applyFont="1" applyFill="1" applyBorder="1" applyAlignment="1" applyProtection="1">
      <alignment horizontal="center" vertical="center" wrapText="1"/>
      <protection/>
    </xf>
    <xf numFmtId="0" fontId="54" fillId="52"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55" fillId="54" borderId="10" xfId="0" applyFont="1" applyFill="1" applyBorder="1" applyAlignment="1">
      <alignment horizontal="center" vertical="center" wrapText="1"/>
    </xf>
    <xf numFmtId="0" fontId="55" fillId="54" borderId="10" xfId="0" applyNumberFormat="1" applyFont="1" applyFill="1" applyBorder="1" applyAlignment="1">
      <alignment horizontal="center" vertical="center" wrapText="1"/>
    </xf>
    <xf numFmtId="1" fontId="55"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37" fontId="55" fillId="2" borderId="10" xfId="49" applyNumberFormat="1" applyFont="1" applyFill="1" applyBorder="1" applyAlignment="1">
      <alignment horizontal="center" vertical="center" wrapText="1"/>
    </xf>
    <xf numFmtId="0" fontId="54" fillId="2" borderId="12" xfId="0" applyNumberFormat="1" applyFont="1" applyFill="1" applyBorder="1" applyAlignment="1">
      <alignment horizontal="center" vertical="center" wrapText="1"/>
    </xf>
    <xf numFmtId="37" fontId="3" fillId="2" borderId="10" xfId="49" applyNumberFormat="1" applyFont="1" applyFill="1" applyBorder="1" applyAlignment="1">
      <alignment horizontal="center" vertical="center" wrapText="1"/>
    </xf>
    <xf numFmtId="0" fontId="55" fillId="2" borderId="10" xfId="0" applyNumberFormat="1" applyFont="1" applyFill="1" applyBorder="1" applyAlignment="1">
      <alignment horizontal="center" vertical="center" wrapText="1"/>
    </xf>
    <xf numFmtId="0" fontId="0" fillId="2" borderId="0" xfId="0" applyFill="1" applyAlignment="1">
      <alignment horizontal="center"/>
    </xf>
    <xf numFmtId="0" fontId="3" fillId="2" borderId="10" xfId="0" applyNumberFormat="1" applyFont="1" applyFill="1" applyBorder="1" applyAlignment="1">
      <alignment horizontal="center" vertical="center" wrapText="1"/>
    </xf>
    <xf numFmtId="1" fontId="3" fillId="2" borderId="10" xfId="55" applyNumberFormat="1" applyFont="1" applyFill="1" applyBorder="1" applyAlignment="1">
      <alignment horizontal="center" vertical="center" wrapText="1"/>
    </xf>
    <xf numFmtId="2" fontId="3" fillId="2" borderId="10" xfId="55" applyNumberFormat="1" applyFont="1" applyFill="1" applyBorder="1" applyAlignment="1">
      <alignment horizontal="center" vertical="center" wrapText="1"/>
    </xf>
    <xf numFmtId="0" fontId="54" fillId="2" borderId="10" xfId="0"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55" borderId="10" xfId="0" applyFont="1" applyFill="1" applyBorder="1" applyAlignment="1">
      <alignment horizontal="center" vertical="center" wrapText="1"/>
    </xf>
    <xf numFmtId="0" fontId="54" fillId="56" borderId="10" xfId="0" applyNumberFormat="1" applyFont="1" applyFill="1" applyBorder="1" applyAlignment="1">
      <alignment horizontal="center" vertical="center" wrapText="1"/>
    </xf>
    <xf numFmtId="0" fontId="54" fillId="55" borderId="10" xfId="0" applyFont="1" applyFill="1" applyBorder="1" applyAlignment="1">
      <alignment vertical="center" wrapText="1"/>
    </xf>
    <xf numFmtId="1" fontId="54" fillId="56" borderId="10" xfId="0" applyNumberFormat="1" applyFont="1" applyFill="1" applyBorder="1" applyAlignment="1">
      <alignment horizontal="center" vertical="center" wrapText="1"/>
    </xf>
    <xf numFmtId="1" fontId="3" fillId="56" borderId="10" xfId="0" applyNumberFormat="1" applyFont="1" applyFill="1" applyBorder="1" applyAlignment="1">
      <alignment horizontal="center" vertical="center" wrapText="1"/>
    </xf>
    <xf numFmtId="3" fontId="55" fillId="34" borderId="15" xfId="0" applyNumberFormat="1" applyFont="1" applyFill="1" applyBorder="1" applyAlignment="1" applyProtection="1">
      <alignment horizontal="left" vertical="top" wrapText="1"/>
      <protection/>
    </xf>
    <xf numFmtId="1" fontId="55" fillId="34" borderId="16" xfId="0" applyNumberFormat="1" applyFont="1" applyFill="1" applyBorder="1" applyAlignment="1">
      <alignment horizontal="center" vertical="center"/>
    </xf>
    <xf numFmtId="1" fontId="55" fillId="34" borderId="13" xfId="0" applyNumberFormat="1" applyFont="1" applyFill="1" applyBorder="1" applyAlignment="1">
      <alignment horizontal="center" vertical="center"/>
    </xf>
    <xf numFmtId="1" fontId="55" fillId="34" borderId="14" xfId="0" applyNumberFormat="1" applyFont="1" applyFill="1" applyBorder="1" applyAlignment="1">
      <alignment horizontal="center" vertical="center"/>
    </xf>
    <xf numFmtId="1" fontId="3" fillId="52" borderId="16" xfId="0" applyNumberFormat="1" applyFont="1" applyFill="1" applyBorder="1" applyAlignment="1">
      <alignment horizontal="center" vertical="center" wrapText="1"/>
    </xf>
    <xf numFmtId="1" fontId="3" fillId="52" borderId="14" xfId="0" applyNumberFormat="1" applyFont="1" applyFill="1" applyBorder="1" applyAlignment="1">
      <alignment horizontal="center" vertical="center" wrapText="1"/>
    </xf>
    <xf numFmtId="1" fontId="55" fillId="36" borderId="16" xfId="0" applyNumberFormat="1" applyFont="1" applyFill="1" applyBorder="1" applyAlignment="1">
      <alignment horizontal="center" vertical="center" wrapText="1"/>
    </xf>
    <xf numFmtId="1" fontId="55" fillId="36" borderId="14" xfId="0" applyNumberFormat="1" applyFont="1" applyFill="1" applyBorder="1" applyAlignment="1">
      <alignment horizontal="center" vertical="center" wrapText="1"/>
    </xf>
    <xf numFmtId="1" fontId="54" fillId="53" borderId="16" xfId="0" applyNumberFormat="1" applyFont="1" applyFill="1" applyBorder="1" applyAlignment="1">
      <alignment horizontal="center" vertical="center" wrapText="1"/>
    </xf>
    <xf numFmtId="1" fontId="54" fillId="53" borderId="14" xfId="0" applyNumberFormat="1" applyFont="1" applyFill="1" applyBorder="1" applyAlignment="1">
      <alignment horizontal="center" vertical="center" wrapText="1"/>
    </xf>
    <xf numFmtId="0" fontId="55" fillId="52" borderId="16" xfId="0" applyNumberFormat="1" applyFont="1" applyFill="1" applyBorder="1" applyAlignment="1">
      <alignment horizontal="center" vertical="center" wrapText="1"/>
    </xf>
    <xf numFmtId="0" fontId="55" fillId="52" borderId="13" xfId="0" applyNumberFormat="1" applyFont="1" applyFill="1" applyBorder="1" applyAlignment="1">
      <alignment horizontal="center" vertical="center" wrapText="1"/>
    </xf>
    <xf numFmtId="0" fontId="55" fillId="52" borderId="14" xfId="0" applyNumberFormat="1" applyFont="1" applyFill="1" applyBorder="1" applyAlignment="1">
      <alignment horizontal="center" vertical="center" wrapText="1"/>
    </xf>
    <xf numFmtId="1" fontId="55" fillId="52" borderId="16" xfId="0" applyNumberFormat="1" applyFont="1" applyFill="1" applyBorder="1" applyAlignment="1">
      <alignment horizontal="center" vertical="center" wrapText="1"/>
    </xf>
    <xf numFmtId="1" fontId="55" fillId="52" borderId="14" xfId="0" applyNumberFormat="1" applyFont="1" applyFill="1" applyBorder="1" applyAlignment="1">
      <alignment horizontal="center" vertical="center" wrapText="1"/>
    </xf>
    <xf numFmtId="1" fontId="55" fillId="34" borderId="16" xfId="0" applyNumberFormat="1" applyFont="1" applyFill="1" applyBorder="1" applyAlignment="1">
      <alignment horizontal="center" vertical="center" wrapText="1"/>
    </xf>
    <xf numFmtId="1" fontId="55" fillId="34" borderId="13" xfId="0" applyNumberFormat="1" applyFont="1" applyFill="1" applyBorder="1" applyAlignment="1">
      <alignment horizontal="center" vertical="center" wrapText="1"/>
    </xf>
    <xf numFmtId="1" fontId="55" fillId="34" borderId="14" xfId="0" applyNumberFormat="1" applyFont="1" applyFill="1" applyBorder="1" applyAlignment="1">
      <alignment horizontal="center" vertical="center" wrapText="1"/>
    </xf>
    <xf numFmtId="1" fontId="54" fillId="36" borderId="13" xfId="0" applyNumberFormat="1" applyFont="1" applyFill="1" applyBorder="1" applyAlignment="1">
      <alignment horizontal="center" vertical="center" wrapText="1"/>
    </xf>
    <xf numFmtId="0" fontId="54" fillId="36" borderId="13" xfId="0" applyFont="1" applyFill="1" applyBorder="1" applyAlignment="1">
      <alignment horizontal="center" vertical="center" wrapText="1"/>
    </xf>
    <xf numFmtId="0" fontId="54" fillId="36" borderId="14" xfId="0" applyFont="1" applyFill="1" applyBorder="1" applyAlignment="1">
      <alignment horizontal="center" vertical="center" wrapText="1"/>
    </xf>
    <xf numFmtId="1" fontId="54" fillId="52" borderId="16" xfId="0" applyNumberFormat="1" applyFont="1" applyFill="1" applyBorder="1" applyAlignment="1">
      <alignment horizontal="center" vertical="center" wrapText="1"/>
    </xf>
    <xf numFmtId="0" fontId="54" fillId="52" borderId="13" xfId="0" applyFont="1" applyFill="1" applyBorder="1" applyAlignment="1">
      <alignment horizontal="center" vertical="center" wrapText="1"/>
    </xf>
    <xf numFmtId="0" fontId="54" fillId="52" borderId="14" xfId="0" applyFont="1" applyFill="1" applyBorder="1" applyAlignment="1">
      <alignment horizontal="center" vertical="center" wrapText="1"/>
    </xf>
    <xf numFmtId="1" fontId="54" fillId="34" borderId="16" xfId="0" applyNumberFormat="1"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2" fontId="3" fillId="52" borderId="16" xfId="0" applyNumberFormat="1" applyFont="1" applyFill="1" applyBorder="1" applyAlignment="1">
      <alignment horizontal="center" vertical="center" wrapText="1"/>
    </xf>
    <xf numFmtId="2" fontId="3" fillId="52" borderId="14" xfId="0" applyNumberFormat="1" applyFont="1" applyFill="1" applyBorder="1" applyAlignment="1">
      <alignment horizontal="center" vertical="center" wrapText="1"/>
    </xf>
    <xf numFmtId="1" fontId="54" fillId="36" borderId="16" xfId="0" applyNumberFormat="1" applyFont="1" applyFill="1" applyBorder="1" applyAlignment="1">
      <alignment horizontal="center" vertical="center"/>
    </xf>
    <xf numFmtId="0" fontId="54" fillId="36" borderId="13" xfId="0" applyFont="1" applyFill="1" applyBorder="1" applyAlignment="1">
      <alignment horizontal="center" vertical="center"/>
    </xf>
    <xf numFmtId="0" fontId="54" fillId="36" borderId="14" xfId="0" applyFont="1" applyFill="1" applyBorder="1" applyAlignment="1">
      <alignment horizontal="center" vertical="center"/>
    </xf>
    <xf numFmtId="1" fontId="54" fillId="52" borderId="10" xfId="0" applyNumberFormat="1" applyFont="1" applyFill="1" applyBorder="1" applyAlignment="1">
      <alignment horizontal="center" vertical="center" wrapText="1"/>
    </xf>
    <xf numFmtId="0" fontId="54" fillId="52" borderId="10" xfId="0" applyFont="1" applyFill="1" applyBorder="1" applyAlignment="1">
      <alignment horizontal="center" vertical="center" wrapText="1"/>
    </xf>
    <xf numFmtId="1" fontId="3" fillId="34" borderId="16" xfId="0" applyNumberFormat="1" applyFont="1" applyFill="1" applyBorder="1" applyAlignment="1">
      <alignment horizontal="center" vertical="center" wrapText="1"/>
    </xf>
    <xf numFmtId="1" fontId="3" fillId="34" borderId="13" xfId="0" applyNumberFormat="1" applyFont="1" applyFill="1" applyBorder="1" applyAlignment="1">
      <alignment horizontal="center" vertical="center" wrapText="1"/>
    </xf>
    <xf numFmtId="1" fontId="3" fillId="34" borderId="14" xfId="0" applyNumberFormat="1" applyFont="1" applyFill="1" applyBorder="1" applyAlignment="1">
      <alignment horizontal="center" vertical="center" wrapText="1"/>
    </xf>
    <xf numFmtId="1" fontId="3" fillId="52" borderId="13" xfId="0" applyNumberFormat="1" applyFont="1" applyFill="1" applyBorder="1" applyAlignment="1">
      <alignment horizontal="center" vertical="center" wrapText="1"/>
    </xf>
    <xf numFmtId="1" fontId="54" fillId="36" borderId="16" xfId="0" applyNumberFormat="1" applyFont="1" applyFill="1" applyBorder="1" applyAlignment="1">
      <alignment horizontal="center" vertical="center" wrapText="1"/>
    </xf>
    <xf numFmtId="1" fontId="54" fillId="36" borderId="14" xfId="0" applyNumberFormat="1" applyFont="1" applyFill="1" applyBorder="1" applyAlignment="1">
      <alignment horizontal="center" vertical="center" wrapText="1"/>
    </xf>
    <xf numFmtId="1" fontId="54" fillId="35" borderId="16" xfId="0" applyNumberFormat="1" applyFont="1" applyFill="1" applyBorder="1" applyAlignment="1">
      <alignment horizontal="center" vertical="center" wrapText="1"/>
    </xf>
    <xf numFmtId="1" fontId="54" fillId="35" borderId="13" xfId="0" applyNumberFormat="1" applyFont="1" applyFill="1" applyBorder="1" applyAlignment="1">
      <alignment horizontal="center" vertical="center" wrapText="1"/>
    </xf>
    <xf numFmtId="1" fontId="54" fillId="35" borderId="14" xfId="0" applyNumberFormat="1" applyFont="1" applyFill="1" applyBorder="1" applyAlignment="1">
      <alignment horizontal="center" vertical="center" wrapText="1"/>
    </xf>
    <xf numFmtId="1" fontId="54" fillId="38" borderId="16" xfId="0" applyNumberFormat="1" applyFont="1" applyFill="1" applyBorder="1" applyAlignment="1">
      <alignment horizontal="center" vertical="center" wrapText="1"/>
    </xf>
    <xf numFmtId="1" fontId="54" fillId="38" borderId="13" xfId="0" applyNumberFormat="1" applyFont="1" applyFill="1" applyBorder="1" applyAlignment="1">
      <alignment horizontal="center" vertical="center" wrapText="1"/>
    </xf>
    <xf numFmtId="1" fontId="54" fillId="38" borderId="14" xfId="0" applyNumberFormat="1" applyFont="1" applyFill="1" applyBorder="1" applyAlignment="1">
      <alignment horizontal="center" vertical="center" wrapText="1"/>
    </xf>
    <xf numFmtId="2" fontId="3" fillId="52" borderId="13" xfId="0" applyNumberFormat="1" applyFont="1" applyFill="1" applyBorder="1" applyAlignment="1">
      <alignment horizontal="center" vertical="center" wrapText="1"/>
    </xf>
    <xf numFmtId="0" fontId="3" fillId="34" borderId="16" xfId="0" applyNumberFormat="1" applyFont="1" applyFill="1" applyBorder="1" applyAlignment="1">
      <alignment horizontal="center" vertical="center" wrapText="1"/>
    </xf>
    <xf numFmtId="0" fontId="3" fillId="34" borderId="13" xfId="0" applyNumberFormat="1" applyFont="1" applyFill="1" applyBorder="1" applyAlignment="1">
      <alignment horizontal="center" vertical="center" wrapText="1"/>
    </xf>
    <xf numFmtId="0" fontId="3" fillId="34" borderId="14" xfId="0" applyNumberFormat="1" applyFont="1" applyFill="1" applyBorder="1" applyAlignment="1">
      <alignment horizontal="center" vertical="center" wrapText="1"/>
    </xf>
    <xf numFmtId="1" fontId="54" fillId="34" borderId="13" xfId="0" applyNumberFormat="1" applyFont="1" applyFill="1" applyBorder="1" applyAlignment="1">
      <alignment horizontal="center" vertical="center" wrapText="1"/>
    </xf>
    <xf numFmtId="1" fontId="54" fillId="34" borderId="14" xfId="0" applyNumberFormat="1" applyFont="1" applyFill="1" applyBorder="1" applyAlignment="1">
      <alignment horizontal="center" vertical="center" wrapText="1"/>
    </xf>
    <xf numFmtId="0" fontId="3" fillId="52" borderId="16" xfId="0" applyNumberFormat="1" applyFont="1" applyFill="1" applyBorder="1" applyAlignment="1">
      <alignment horizontal="center" vertical="center" wrapText="1"/>
    </xf>
    <xf numFmtId="0" fontId="3" fillId="52" borderId="14" xfId="0" applyNumberFormat="1" applyFont="1" applyFill="1" applyBorder="1" applyAlignment="1">
      <alignment horizontal="center" vertical="center" wrapText="1"/>
    </xf>
    <xf numFmtId="0" fontId="54" fillId="36" borderId="16" xfId="0" applyNumberFormat="1" applyFont="1" applyFill="1" applyBorder="1" applyAlignment="1">
      <alignment horizontal="center" vertical="center" wrapText="1"/>
    </xf>
    <xf numFmtId="0" fontId="54" fillId="36" borderId="14" xfId="0" applyNumberFormat="1" applyFont="1" applyFill="1" applyBorder="1" applyAlignment="1">
      <alignment horizontal="center" vertical="center" wrapText="1"/>
    </xf>
    <xf numFmtId="0" fontId="55" fillId="36" borderId="16" xfId="0" applyNumberFormat="1" applyFont="1" applyFill="1" applyBorder="1" applyAlignment="1">
      <alignment horizontal="center" vertical="center" wrapText="1"/>
    </xf>
    <xf numFmtId="0" fontId="55" fillId="36" borderId="13" xfId="0" applyNumberFormat="1" applyFont="1" applyFill="1" applyBorder="1" applyAlignment="1">
      <alignment horizontal="center" vertical="center" wrapText="1"/>
    </xf>
    <xf numFmtId="0" fontId="55" fillId="36" borderId="14" xfId="0" applyNumberFormat="1" applyFont="1" applyFill="1" applyBorder="1" applyAlignment="1">
      <alignment horizontal="center" vertical="center" wrapText="1"/>
    </xf>
    <xf numFmtId="1" fontId="54" fillId="52" borderId="13" xfId="0" applyNumberFormat="1" applyFont="1" applyFill="1" applyBorder="1" applyAlignment="1">
      <alignment horizontal="center" vertical="center" wrapText="1"/>
    </xf>
    <xf numFmtId="1" fontId="54" fillId="52" borderId="14" xfId="0" applyNumberFormat="1" applyFont="1" applyFill="1" applyBorder="1" applyAlignment="1">
      <alignment horizontal="center" vertical="center" wrapText="1"/>
    </xf>
    <xf numFmtId="0" fontId="0" fillId="34" borderId="11" xfId="0" applyFill="1" applyBorder="1" applyAlignment="1">
      <alignment horizontal="center" vertical="center"/>
    </xf>
    <xf numFmtId="0" fontId="0" fillId="34" borderId="17" xfId="0" applyFill="1" applyBorder="1" applyAlignment="1">
      <alignment horizontal="center" vertical="center"/>
    </xf>
    <xf numFmtId="0" fontId="0" fillId="34" borderId="12" xfId="0" applyFill="1" applyBorder="1" applyAlignment="1">
      <alignment horizontal="center" vertical="center"/>
    </xf>
    <xf numFmtId="0" fontId="0" fillId="2" borderId="18" xfId="0" applyFill="1" applyBorder="1" applyAlignment="1">
      <alignment horizontal="center" vertical="center"/>
    </xf>
    <xf numFmtId="0" fontId="34" fillId="23" borderId="18" xfId="0" applyFont="1" applyFill="1" applyBorder="1" applyAlignment="1">
      <alignment horizontal="center" vertical="center"/>
    </xf>
    <xf numFmtId="0" fontId="2" fillId="2" borderId="10" xfId="0" applyNumberFormat="1" applyFont="1" applyFill="1" applyBorder="1" applyAlignment="1" applyProtection="1">
      <alignment horizontal="center" vertical="center" wrapText="1"/>
      <protection/>
    </xf>
    <xf numFmtId="0" fontId="2" fillId="2" borderId="10" xfId="0" applyNumberFormat="1" applyFont="1" applyFill="1" applyBorder="1" applyAlignment="1" applyProtection="1">
      <alignment horizontal="center" vertical="center"/>
      <protection/>
    </xf>
    <xf numFmtId="0" fontId="5" fillId="34" borderId="11" xfId="0" applyFont="1" applyFill="1" applyBorder="1" applyAlignment="1">
      <alignment horizontal="center" vertical="center" textRotation="90" wrapText="1"/>
    </xf>
    <xf numFmtId="0" fontId="5" fillId="34" borderId="19" xfId="0" applyFont="1" applyFill="1" applyBorder="1" applyAlignment="1">
      <alignment horizontal="center" vertical="center" textRotation="90" wrapText="1"/>
    </xf>
    <xf numFmtId="9" fontId="3" fillId="34"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59" fillId="52" borderId="16" xfId="0" applyFont="1" applyFill="1" applyBorder="1" applyAlignment="1">
      <alignment horizontal="center" vertical="center" textRotation="90" wrapText="1"/>
    </xf>
    <xf numFmtId="0" fontId="59" fillId="52" borderId="13" xfId="0" applyFont="1" applyFill="1" applyBorder="1" applyAlignment="1">
      <alignment horizontal="center" vertical="center" textRotation="90" wrapText="1"/>
    </xf>
    <xf numFmtId="0" fontId="59" fillId="52" borderId="14" xfId="0" applyFont="1" applyFill="1" applyBorder="1" applyAlignment="1">
      <alignment horizontal="center" vertical="center" textRotation="90" wrapText="1"/>
    </xf>
    <xf numFmtId="0" fontId="59" fillId="34" borderId="16" xfId="0" applyFont="1" applyFill="1" applyBorder="1" applyAlignment="1">
      <alignment horizontal="center" vertical="center" textRotation="90" wrapText="1"/>
    </xf>
    <xf numFmtId="0" fontId="59" fillId="34" borderId="13" xfId="0" applyFont="1" applyFill="1" applyBorder="1" applyAlignment="1">
      <alignment horizontal="center" vertical="center" textRotation="90" wrapText="1"/>
    </xf>
    <xf numFmtId="0" fontId="59" fillId="34" borderId="14" xfId="0" applyFont="1" applyFill="1" applyBorder="1" applyAlignment="1">
      <alignment horizontal="center" vertical="center" textRotation="90" wrapText="1"/>
    </xf>
    <xf numFmtId="49" fontId="55" fillId="52" borderId="10" xfId="0" applyNumberFormat="1" applyFont="1" applyFill="1" applyBorder="1" applyAlignment="1">
      <alignment horizontal="center" vertical="center" wrapText="1"/>
    </xf>
    <xf numFmtId="1" fontId="55" fillId="52" borderId="13" xfId="0" applyNumberFormat="1" applyFont="1" applyFill="1" applyBorder="1" applyAlignment="1">
      <alignment horizontal="center" vertical="center" wrapText="1"/>
    </xf>
    <xf numFmtId="0" fontId="54" fillId="36" borderId="10" xfId="0" applyFont="1" applyFill="1" applyBorder="1" applyAlignment="1">
      <alignment horizontal="center" vertical="center" wrapText="1"/>
    </xf>
    <xf numFmtId="0" fontId="3" fillId="34" borderId="10" xfId="0" applyFont="1" applyFill="1" applyBorder="1" applyAlignment="1">
      <alignment/>
    </xf>
    <xf numFmtId="0" fontId="3" fillId="52" borderId="10" xfId="0" applyFont="1" applyFill="1" applyBorder="1" applyAlignment="1">
      <alignment horizontal="center" vertical="center" wrapText="1"/>
    </xf>
    <xf numFmtId="1" fontId="3" fillId="52" borderId="10" xfId="0" applyNumberFormat="1" applyFont="1" applyFill="1" applyBorder="1" applyAlignment="1">
      <alignment horizontal="center" vertical="center" wrapText="1"/>
    </xf>
    <xf numFmtId="0" fontId="54" fillId="36" borderId="10" xfId="0" applyFont="1" applyFill="1" applyBorder="1" applyAlignment="1">
      <alignment vertical="center" wrapText="1"/>
    </xf>
    <xf numFmtId="0" fontId="59" fillId="34" borderId="11" xfId="0" applyFont="1" applyFill="1" applyBorder="1" applyAlignment="1">
      <alignment horizontal="center" vertical="center" textRotation="90" wrapText="1"/>
    </xf>
    <xf numFmtId="0" fontId="3" fillId="34" borderId="10" xfId="0" applyFont="1" applyFill="1" applyBorder="1" applyAlignment="1">
      <alignment horizontal="center" vertical="center" wrapText="1"/>
    </xf>
    <xf numFmtId="0" fontId="59" fillId="52" borderId="20" xfId="0" applyFont="1" applyFill="1" applyBorder="1" applyAlignment="1">
      <alignment horizontal="center" vertical="center" textRotation="90" wrapText="1"/>
    </xf>
    <xf numFmtId="0" fontId="59" fillId="52" borderId="21" xfId="0" applyFont="1" applyFill="1" applyBorder="1" applyAlignment="1">
      <alignment horizontal="center" vertical="center" textRotation="90" wrapText="1"/>
    </xf>
    <xf numFmtId="1" fontId="54" fillId="36" borderId="10" xfId="0" applyNumberFormat="1" applyFont="1" applyFill="1" applyBorder="1" applyAlignment="1">
      <alignment horizontal="center" vertical="center" wrapText="1"/>
    </xf>
    <xf numFmtId="43" fontId="54" fillId="34" borderId="16" xfId="49" applyFont="1" applyFill="1" applyBorder="1" applyAlignment="1">
      <alignment horizontal="center" vertical="center" wrapText="1"/>
    </xf>
    <xf numFmtId="43" fontId="54" fillId="34" borderId="13" xfId="49" applyFont="1" applyFill="1" applyBorder="1" applyAlignment="1">
      <alignment horizontal="center" vertical="center" wrapText="1"/>
    </xf>
    <xf numFmtId="43" fontId="54" fillId="34" borderId="14" xfId="49" applyFont="1" applyFill="1" applyBorder="1" applyAlignment="1">
      <alignment horizontal="center" vertical="center" wrapText="1"/>
    </xf>
    <xf numFmtId="0" fontId="59" fillId="52" borderId="19" xfId="0" applyFont="1" applyFill="1" applyBorder="1" applyAlignment="1">
      <alignment horizontal="center" vertical="center" textRotation="90" wrapText="1"/>
    </xf>
    <xf numFmtId="0" fontId="59" fillId="52" borderId="22" xfId="0" applyFont="1" applyFill="1" applyBorder="1" applyAlignment="1">
      <alignment horizontal="center" vertical="center" textRotation="90" wrapText="1"/>
    </xf>
    <xf numFmtId="1" fontId="55" fillId="34" borderId="10" xfId="0" applyNumberFormat="1" applyFont="1" applyFill="1" applyBorder="1" applyAlignment="1">
      <alignment horizontal="center" vertical="center" wrapText="1"/>
    </xf>
    <xf numFmtId="1" fontId="3" fillId="34" borderId="10" xfId="0" applyNumberFormat="1" applyFont="1" applyFill="1" applyBorder="1" applyAlignment="1">
      <alignment/>
    </xf>
    <xf numFmtId="1" fontId="54" fillId="34" borderId="10" xfId="0" applyNumberFormat="1" applyFont="1" applyFill="1" applyBorder="1" applyAlignment="1">
      <alignment horizontal="center" vertical="center" wrapText="1"/>
    </xf>
    <xf numFmtId="0" fontId="59" fillId="34" borderId="19" xfId="0" applyFont="1" applyFill="1" applyBorder="1" applyAlignment="1">
      <alignment horizontal="center" vertical="center" textRotation="90" wrapText="1"/>
    </xf>
    <xf numFmtId="0" fontId="59" fillId="34" borderId="22" xfId="0" applyFont="1" applyFill="1" applyBorder="1" applyAlignment="1">
      <alignment horizontal="center" vertical="center" textRotation="90" wrapText="1"/>
    </xf>
    <xf numFmtId="0" fontId="54" fillId="34" borderId="10" xfId="0" applyFont="1" applyFill="1" applyBorder="1" applyAlignment="1">
      <alignment horizontal="center" vertical="center" wrapText="1"/>
    </xf>
    <xf numFmtId="0" fontId="59" fillId="34" borderId="23" xfId="0" applyFont="1" applyFill="1" applyBorder="1" applyAlignment="1">
      <alignment horizontal="center" vertical="center" textRotation="90" wrapText="1"/>
    </xf>
    <xf numFmtId="0" fontId="59" fillId="52" borderId="23" xfId="0" applyFont="1" applyFill="1" applyBorder="1" applyAlignment="1">
      <alignment horizontal="center" vertical="center" textRotation="90" wrapText="1"/>
    </xf>
    <xf numFmtId="0" fontId="55" fillId="36" borderId="16"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59" fillId="36" borderId="24" xfId="0" applyFont="1" applyFill="1" applyBorder="1" applyAlignment="1">
      <alignment horizontal="center" vertical="center" textRotation="90" wrapText="1"/>
    </xf>
    <xf numFmtId="0" fontId="59" fillId="36" borderId="21" xfId="0" applyFont="1" applyFill="1" applyBorder="1" applyAlignment="1">
      <alignment horizontal="center" vertical="center" textRotation="90" wrapText="1"/>
    </xf>
    <xf numFmtId="0" fontId="59" fillId="36" borderId="25" xfId="0" applyFont="1" applyFill="1" applyBorder="1" applyAlignment="1">
      <alignment horizontal="center" vertical="center" textRotation="90" wrapText="1"/>
    </xf>
    <xf numFmtId="0" fontId="3" fillId="52" borderId="16" xfId="0" applyFont="1" applyFill="1" applyBorder="1" applyAlignment="1">
      <alignment horizontal="center" vertical="center" wrapText="1"/>
    </xf>
    <xf numFmtId="0" fontId="3" fillId="52" borderId="13" xfId="0" applyFont="1" applyFill="1" applyBorder="1" applyAlignment="1">
      <alignment horizontal="center" vertical="center" wrapText="1"/>
    </xf>
    <xf numFmtId="0" fontId="3" fillId="52" borderId="14" xfId="0" applyFont="1" applyFill="1" applyBorder="1" applyAlignment="1">
      <alignment horizontal="center" vertical="center" wrapText="1"/>
    </xf>
    <xf numFmtId="0" fontId="54" fillId="35" borderId="10" xfId="0" applyFont="1" applyFill="1" applyBorder="1" applyAlignment="1">
      <alignment horizontal="center" vertical="center" wrapText="1"/>
    </xf>
    <xf numFmtId="1" fontId="3" fillId="52" borderId="16" xfId="0" applyNumberFormat="1" applyFont="1" applyFill="1" applyBorder="1" applyAlignment="1" applyProtection="1">
      <alignment horizontal="center" vertical="center" wrapText="1"/>
      <protection/>
    </xf>
    <xf numFmtId="1" fontId="3" fillId="52" borderId="13" xfId="0" applyNumberFormat="1" applyFont="1" applyFill="1" applyBorder="1" applyAlignment="1" applyProtection="1">
      <alignment horizontal="center" vertical="center" wrapText="1"/>
      <protection/>
    </xf>
    <xf numFmtId="1" fontId="3" fillId="52" borderId="14" xfId="0" applyNumberFormat="1" applyFont="1" applyFill="1" applyBorder="1" applyAlignment="1" applyProtection="1">
      <alignment horizontal="center" vertical="center" wrapText="1"/>
      <protection/>
    </xf>
    <xf numFmtId="1" fontId="3" fillId="52" borderId="10" xfId="0" applyNumberFormat="1" applyFont="1" applyFill="1" applyBorder="1" applyAlignment="1" applyProtection="1">
      <alignment horizontal="center" vertical="center" wrapText="1"/>
      <protection/>
    </xf>
    <xf numFmtId="49" fontId="3" fillId="34" borderId="10" xfId="0" applyNumberFormat="1" applyFont="1" applyFill="1" applyBorder="1" applyAlignment="1">
      <alignment horizontal="center" vertical="center" wrapText="1"/>
    </xf>
    <xf numFmtId="1" fontId="54" fillId="35" borderId="10" xfId="0" applyNumberFormat="1" applyFont="1" applyFill="1" applyBorder="1" applyAlignment="1">
      <alignment horizontal="center" vertical="center" wrapText="1"/>
    </xf>
    <xf numFmtId="0" fontId="5" fillId="52" borderId="19" xfId="0" applyFont="1" applyFill="1" applyBorder="1" applyAlignment="1">
      <alignment horizontal="center" vertical="center" textRotation="90" wrapText="1"/>
    </xf>
    <xf numFmtId="0" fontId="5" fillId="52" borderId="23" xfId="0" applyFont="1" applyFill="1" applyBorder="1" applyAlignment="1">
      <alignment horizontal="center" vertical="center" textRotation="90" wrapText="1"/>
    </xf>
    <xf numFmtId="0" fontId="59" fillId="52" borderId="11" xfId="0" applyFont="1" applyFill="1" applyBorder="1" applyAlignment="1">
      <alignment horizontal="center" vertical="center" textRotation="90" wrapText="1"/>
    </xf>
    <xf numFmtId="0" fontId="5" fillId="34" borderId="22" xfId="0" applyFont="1" applyFill="1" applyBorder="1" applyAlignment="1">
      <alignment horizontal="center" vertical="center" textRotation="90" wrapText="1"/>
    </xf>
    <xf numFmtId="0" fontId="5" fillId="34" borderId="23" xfId="0" applyFont="1" applyFill="1" applyBorder="1" applyAlignment="1">
      <alignment horizontal="center" vertical="center" textRotation="90" wrapText="1"/>
    </xf>
    <xf numFmtId="0" fontId="54" fillId="38" borderId="10" xfId="0" applyFont="1" applyFill="1" applyBorder="1" applyAlignment="1">
      <alignment horizontal="center" vertical="center" wrapText="1"/>
    </xf>
    <xf numFmtId="1" fontId="54" fillId="38" borderId="10" xfId="0" applyNumberFormat="1"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9" fillId="36" borderId="20" xfId="0" applyFont="1" applyFill="1" applyBorder="1" applyAlignment="1">
      <alignment horizontal="center" vertical="center" textRotation="90"/>
    </xf>
    <xf numFmtId="0" fontId="59" fillId="36" borderId="21" xfId="0" applyFont="1" applyFill="1" applyBorder="1" applyAlignment="1">
      <alignment horizontal="center" vertical="center" textRotation="90"/>
    </xf>
    <xf numFmtId="0" fontId="59" fillId="36" borderId="25" xfId="0" applyFont="1" applyFill="1" applyBorder="1" applyAlignment="1">
      <alignment horizontal="center" vertical="center" textRotation="90"/>
    </xf>
    <xf numFmtId="0" fontId="5" fillId="34" borderId="10" xfId="0" applyFont="1" applyFill="1" applyBorder="1" applyAlignment="1">
      <alignment horizontal="center" vertical="center" textRotation="90" wrapText="1"/>
    </xf>
    <xf numFmtId="0" fontId="3" fillId="34" borderId="16"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59" fillId="52" borderId="10" xfId="0" applyFont="1" applyFill="1" applyBorder="1" applyAlignment="1">
      <alignment horizontal="center" vertical="center" textRotation="90" wrapText="1"/>
    </xf>
    <xf numFmtId="0" fontId="54" fillId="34" borderId="16" xfId="0" applyNumberFormat="1" applyFont="1" applyFill="1" applyBorder="1" applyAlignment="1">
      <alignment horizontal="center" vertical="center" wrapText="1"/>
    </xf>
    <xf numFmtId="0" fontId="54" fillId="34" borderId="14" xfId="0" applyNumberFormat="1" applyFont="1" applyFill="1" applyBorder="1" applyAlignment="1">
      <alignment horizontal="center" vertical="center" wrapText="1"/>
    </xf>
    <xf numFmtId="0" fontId="54" fillId="34" borderId="13" xfId="0" applyNumberFormat="1" applyFont="1" applyFill="1" applyBorder="1" applyAlignment="1">
      <alignment horizontal="center" vertical="center" wrapText="1"/>
    </xf>
    <xf numFmtId="1" fontId="55" fillId="36" borderId="13" xfId="0" applyNumberFormat="1" applyFont="1" applyFill="1" applyBorder="1" applyAlignment="1">
      <alignment horizontal="center" vertical="center" wrapText="1"/>
    </xf>
    <xf numFmtId="49" fontId="3" fillId="52"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1577"/>
  <sheetViews>
    <sheetView tabSelected="1" zoomScale="86" zoomScaleNormal="86" zoomScalePageLayoutView="0" workbookViewId="0" topLeftCell="A1">
      <pane ySplit="2" topLeftCell="A15" activePane="bottomLeft" state="frozen"/>
      <selection pane="topLeft" activeCell="A2" sqref="A2"/>
      <selection pane="bottomLeft" activeCell="AC15" sqref="AC15"/>
    </sheetView>
  </sheetViews>
  <sheetFormatPr defaultColWidth="11.421875" defaultRowHeight="15"/>
  <cols>
    <col min="1" max="1" width="11.8515625" style="6" customWidth="1"/>
    <col min="2" max="2" width="12.7109375" style="153" customWidth="1"/>
    <col min="3" max="3" width="27.28125" style="0" customWidth="1"/>
    <col min="4" max="4" width="11.7109375" style="10" hidden="1" customWidth="1"/>
    <col min="5" max="5" width="14.7109375" style="10" customWidth="1"/>
    <col min="6" max="6" width="36.28125" style="0" customWidth="1"/>
    <col min="7" max="7" width="15.57421875" style="26" customWidth="1"/>
    <col min="8" max="8" width="11.57421875" style="6" hidden="1" customWidth="1"/>
    <col min="9" max="9" width="11.57421875" style="27" customWidth="1"/>
    <col min="10" max="10" width="28.57421875" style="0" customWidth="1"/>
    <col min="11" max="11" width="14.421875" style="0" customWidth="1"/>
    <col min="12" max="12" width="10.8515625" style="0" hidden="1" customWidth="1"/>
    <col min="13" max="13" width="11.00390625" style="0" hidden="1" customWidth="1"/>
    <col min="14" max="15" width="12.421875" style="0" customWidth="1"/>
    <col min="16" max="16" width="12.421875" style="6" customWidth="1"/>
    <col min="17" max="17" width="13.00390625" style="0" customWidth="1"/>
    <col min="18" max="18" width="15.7109375" style="0" customWidth="1"/>
    <col min="19" max="19" width="13.421875" style="0" customWidth="1"/>
    <col min="20" max="20" width="16.28125" style="0" customWidth="1"/>
    <col min="21" max="21" width="25.7109375" style="0" customWidth="1"/>
    <col min="22" max="22" width="20.00390625" style="0" customWidth="1"/>
    <col min="23" max="23" width="29.140625" style="0" customWidth="1"/>
    <col min="24" max="24" width="32.28125" style="0" customWidth="1"/>
    <col min="25" max="25" width="31.8515625" style="0" customWidth="1"/>
    <col min="26" max="26" width="14.8515625" style="0" customWidth="1"/>
    <col min="27" max="27" width="18.00390625" style="0" customWidth="1"/>
    <col min="28" max="28" width="14.140625" style="0" customWidth="1"/>
    <col min="29" max="29" width="11.421875" style="154" customWidth="1"/>
    <col min="30" max="30" width="56.421875" style="0" customWidth="1"/>
    <col min="31" max="37" width="11.421875" style="0" hidden="1" customWidth="1"/>
    <col min="38" max="39" width="0" style="19" hidden="1" customWidth="1"/>
    <col min="40" max="156" width="11.421875" style="19" customWidth="1"/>
  </cols>
  <sheetData>
    <row r="1" spans="1:39" ht="35.25" customHeight="1">
      <c r="A1" s="331" t="s">
        <v>988</v>
      </c>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26" t="s">
        <v>816</v>
      </c>
      <c r="AC1" s="327"/>
      <c r="AD1" s="328"/>
      <c r="AE1" s="329" t="s">
        <v>817</v>
      </c>
      <c r="AF1" s="329"/>
      <c r="AG1" s="329"/>
      <c r="AH1" s="330" t="s">
        <v>818</v>
      </c>
      <c r="AI1" s="330"/>
      <c r="AJ1" s="330"/>
      <c r="AK1" s="329" t="s">
        <v>819</v>
      </c>
      <c r="AL1" s="329"/>
      <c r="AM1" s="329"/>
    </row>
    <row r="2" spans="1:39" ht="144">
      <c r="A2" s="1" t="s">
        <v>0</v>
      </c>
      <c r="B2" s="1" t="s">
        <v>957</v>
      </c>
      <c r="C2" s="1" t="s">
        <v>1</v>
      </c>
      <c r="D2" s="1" t="s">
        <v>70</v>
      </c>
      <c r="E2" s="1" t="s">
        <v>813</v>
      </c>
      <c r="F2" s="1" t="s">
        <v>2</v>
      </c>
      <c r="G2" s="1" t="s">
        <v>810</v>
      </c>
      <c r="H2" s="1" t="s">
        <v>71</v>
      </c>
      <c r="I2" s="1" t="s">
        <v>588</v>
      </c>
      <c r="J2" s="1" t="s">
        <v>541</v>
      </c>
      <c r="K2" s="1" t="s">
        <v>811</v>
      </c>
      <c r="L2" s="1" t="s">
        <v>17</v>
      </c>
      <c r="M2" s="1" t="s">
        <v>18</v>
      </c>
      <c r="N2" s="1" t="s">
        <v>19</v>
      </c>
      <c r="O2" s="1" t="s">
        <v>956</v>
      </c>
      <c r="P2" s="1" t="s">
        <v>20</v>
      </c>
      <c r="Q2" s="1" t="s">
        <v>72</v>
      </c>
      <c r="R2" s="2" t="s">
        <v>3</v>
      </c>
      <c r="S2" s="1" t="s">
        <v>73</v>
      </c>
      <c r="T2" s="2" t="s">
        <v>21</v>
      </c>
      <c r="U2" s="2" t="s">
        <v>22</v>
      </c>
      <c r="V2" s="2" t="s">
        <v>16</v>
      </c>
      <c r="W2" s="1" t="s">
        <v>4</v>
      </c>
      <c r="X2" s="1" t="s">
        <v>5</v>
      </c>
      <c r="Y2" s="1" t="s">
        <v>74</v>
      </c>
      <c r="Z2" s="1" t="s">
        <v>6</v>
      </c>
      <c r="AA2" s="1" t="s">
        <v>7</v>
      </c>
      <c r="AB2" s="1" t="s">
        <v>958</v>
      </c>
      <c r="AC2" s="1" t="s">
        <v>814</v>
      </c>
      <c r="AD2" s="1" t="s">
        <v>815</v>
      </c>
      <c r="AE2" s="1" t="s">
        <v>982</v>
      </c>
      <c r="AF2" s="1" t="s">
        <v>814</v>
      </c>
      <c r="AG2" s="1" t="s">
        <v>815</v>
      </c>
      <c r="AH2" s="1" t="s">
        <v>983</v>
      </c>
      <c r="AI2" s="1" t="s">
        <v>814</v>
      </c>
      <c r="AJ2" s="1" t="s">
        <v>815</v>
      </c>
      <c r="AK2" s="1" t="s">
        <v>984</v>
      </c>
      <c r="AL2" s="1" t="s">
        <v>814</v>
      </c>
      <c r="AM2" s="1" t="s">
        <v>815</v>
      </c>
    </row>
    <row r="3" spans="1:156" s="6" customFormat="1" ht="56.25">
      <c r="A3" s="399" t="s">
        <v>322</v>
      </c>
      <c r="B3" s="269">
        <f>E3</f>
        <v>11.877977083333333</v>
      </c>
      <c r="C3" s="347" t="s">
        <v>323</v>
      </c>
      <c r="D3" s="269">
        <v>100</v>
      </c>
      <c r="E3" s="269">
        <f>(SUM(G3:G7)*D3)/100</f>
        <v>11.877977083333333</v>
      </c>
      <c r="F3" s="177" t="s">
        <v>324</v>
      </c>
      <c r="G3" s="178">
        <f>(K3*H3)/100</f>
        <v>0</v>
      </c>
      <c r="H3" s="179">
        <v>25</v>
      </c>
      <c r="I3" s="179" t="s">
        <v>673</v>
      </c>
      <c r="J3" s="180" t="s">
        <v>812</v>
      </c>
      <c r="K3" s="180">
        <f>(O3*L3)/N3</f>
        <v>0</v>
      </c>
      <c r="L3" s="181">
        <v>100</v>
      </c>
      <c r="M3" s="182" t="s">
        <v>97</v>
      </c>
      <c r="N3" s="183">
        <v>0.7</v>
      </c>
      <c r="O3" s="184">
        <f>+AC3+AF3+AI3+AL3</f>
        <v>0</v>
      </c>
      <c r="P3" s="185" t="s">
        <v>93</v>
      </c>
      <c r="Q3" s="186" t="s">
        <v>75</v>
      </c>
      <c r="R3" s="186" t="s">
        <v>9</v>
      </c>
      <c r="S3" s="186" t="s">
        <v>82</v>
      </c>
      <c r="T3" s="186" t="s">
        <v>560</v>
      </c>
      <c r="U3" s="187" t="s">
        <v>326</v>
      </c>
      <c r="V3" s="186" t="s">
        <v>12</v>
      </c>
      <c r="W3" s="187" t="s">
        <v>13</v>
      </c>
      <c r="X3" s="187" t="s">
        <v>14</v>
      </c>
      <c r="Y3" s="187" t="s">
        <v>60</v>
      </c>
      <c r="Z3" s="187" t="s">
        <v>10</v>
      </c>
      <c r="AA3" s="187" t="s">
        <v>11</v>
      </c>
      <c r="AB3" s="188">
        <v>0</v>
      </c>
      <c r="AC3" s="188">
        <v>0</v>
      </c>
      <c r="AD3" s="189" t="s">
        <v>891</v>
      </c>
      <c r="AE3" s="190">
        <v>0.35</v>
      </c>
      <c r="AF3" s="190"/>
      <c r="AG3" s="190"/>
      <c r="AH3" s="190"/>
      <c r="AI3" s="191"/>
      <c r="AJ3" s="191"/>
      <c r="AK3" s="191">
        <v>0.35</v>
      </c>
      <c r="AL3" s="192"/>
      <c r="AM3" s="192"/>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row>
    <row r="4" spans="1:156" s="6" customFormat="1" ht="67.5">
      <c r="A4" s="399"/>
      <c r="B4" s="302"/>
      <c r="C4" s="347"/>
      <c r="D4" s="302"/>
      <c r="E4" s="302"/>
      <c r="F4" s="404" t="s">
        <v>327</v>
      </c>
      <c r="G4" s="278">
        <f>(SUM(K4:K5)*H4)/100</f>
        <v>11.877977083333333</v>
      </c>
      <c r="H4" s="278">
        <v>25</v>
      </c>
      <c r="I4" s="179" t="s">
        <v>589</v>
      </c>
      <c r="J4" s="180" t="s">
        <v>328</v>
      </c>
      <c r="K4" s="180">
        <f>(O4*L4)/N4</f>
        <v>31.678575</v>
      </c>
      <c r="L4" s="181">
        <v>50</v>
      </c>
      <c r="M4" s="182" t="s">
        <v>97</v>
      </c>
      <c r="N4" s="193">
        <v>6000000</v>
      </c>
      <c r="O4" s="184">
        <f aca="true" t="shared" si="0" ref="O4:O67">+AC4+AF4+AI4+AL4</f>
        <v>3801429</v>
      </c>
      <c r="P4" s="185" t="s">
        <v>98</v>
      </c>
      <c r="Q4" s="186" t="s">
        <v>75</v>
      </c>
      <c r="R4" s="186" t="s">
        <v>9</v>
      </c>
      <c r="S4" s="186" t="s">
        <v>80</v>
      </c>
      <c r="T4" s="187" t="s">
        <v>329</v>
      </c>
      <c r="U4" s="187" t="s">
        <v>326</v>
      </c>
      <c r="V4" s="186" t="s">
        <v>58</v>
      </c>
      <c r="W4" s="187" t="s">
        <v>13</v>
      </c>
      <c r="X4" s="187" t="s">
        <v>55</v>
      </c>
      <c r="Y4" s="187" t="s">
        <v>61</v>
      </c>
      <c r="Z4" s="187" t="s">
        <v>10</v>
      </c>
      <c r="AA4" s="187" t="s">
        <v>11</v>
      </c>
      <c r="AB4" s="194">
        <v>500000</v>
      </c>
      <c r="AC4" s="194">
        <v>3801429</v>
      </c>
      <c r="AD4" s="189" t="s">
        <v>892</v>
      </c>
      <c r="AE4" s="195">
        <v>300000</v>
      </c>
      <c r="AF4" s="195"/>
      <c r="AG4" s="195"/>
      <c r="AH4" s="195">
        <v>700000</v>
      </c>
      <c r="AI4" s="196"/>
      <c r="AJ4" s="196"/>
      <c r="AK4" s="196">
        <v>4500000</v>
      </c>
      <c r="AL4" s="192"/>
      <c r="AM4" s="192"/>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row>
    <row r="5" spans="1:156" s="6" customFormat="1" ht="78" customHeight="1">
      <c r="A5" s="399"/>
      <c r="B5" s="302"/>
      <c r="C5" s="347"/>
      <c r="D5" s="302"/>
      <c r="E5" s="302"/>
      <c r="F5" s="404"/>
      <c r="G5" s="279"/>
      <c r="H5" s="279"/>
      <c r="I5" s="179" t="s">
        <v>590</v>
      </c>
      <c r="J5" s="180" t="s">
        <v>330</v>
      </c>
      <c r="K5" s="180">
        <f aca="true" t="shared" si="1" ref="K5:K68">(O5*L5)/N5</f>
        <v>15.833333333333334</v>
      </c>
      <c r="L5" s="181">
        <v>50</v>
      </c>
      <c r="M5" s="182" t="s">
        <v>97</v>
      </c>
      <c r="N5" s="193">
        <v>180000000</v>
      </c>
      <c r="O5" s="184">
        <f t="shared" si="0"/>
        <v>57000000</v>
      </c>
      <c r="P5" s="185" t="s">
        <v>98</v>
      </c>
      <c r="Q5" s="186" t="s">
        <v>75</v>
      </c>
      <c r="R5" s="186" t="s">
        <v>9</v>
      </c>
      <c r="S5" s="186" t="s">
        <v>82</v>
      </c>
      <c r="T5" s="187" t="s">
        <v>331</v>
      </c>
      <c r="U5" s="187" t="s">
        <v>326</v>
      </c>
      <c r="V5" s="186" t="s">
        <v>58</v>
      </c>
      <c r="W5" s="187" t="s">
        <v>25</v>
      </c>
      <c r="X5" s="187" t="s">
        <v>55</v>
      </c>
      <c r="Y5" s="187" t="s">
        <v>8</v>
      </c>
      <c r="Z5" s="187" t="s">
        <v>10</v>
      </c>
      <c r="AA5" s="187" t="s">
        <v>11</v>
      </c>
      <c r="AB5" s="194">
        <v>45000000</v>
      </c>
      <c r="AC5" s="194">
        <v>57000000</v>
      </c>
      <c r="AD5" s="189" t="s">
        <v>893</v>
      </c>
      <c r="AE5" s="195">
        <v>45000000</v>
      </c>
      <c r="AF5" s="195"/>
      <c r="AG5" s="195"/>
      <c r="AH5" s="195">
        <v>45000000</v>
      </c>
      <c r="AI5" s="196"/>
      <c r="AJ5" s="196"/>
      <c r="AK5" s="196">
        <v>45000000</v>
      </c>
      <c r="AL5" s="192"/>
      <c r="AM5" s="192"/>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row>
    <row r="6" spans="1:156" s="6" customFormat="1" ht="104.25" customHeight="1">
      <c r="A6" s="399"/>
      <c r="B6" s="302"/>
      <c r="C6" s="347"/>
      <c r="D6" s="302"/>
      <c r="E6" s="302"/>
      <c r="F6" s="177" t="s">
        <v>332</v>
      </c>
      <c r="G6" s="178">
        <f>(K6*H6)/100</f>
        <v>0</v>
      </c>
      <c r="H6" s="179">
        <v>25</v>
      </c>
      <c r="I6" s="179" t="s">
        <v>591</v>
      </c>
      <c r="J6" s="180" t="s">
        <v>333</v>
      </c>
      <c r="K6" s="180">
        <f t="shared" si="1"/>
        <v>0</v>
      </c>
      <c r="L6" s="181">
        <v>100</v>
      </c>
      <c r="M6" s="182" t="s">
        <v>97</v>
      </c>
      <c r="N6" s="193">
        <v>0.3</v>
      </c>
      <c r="O6" s="184">
        <f t="shared" si="0"/>
        <v>0</v>
      </c>
      <c r="P6" s="185" t="s">
        <v>93</v>
      </c>
      <c r="Q6" s="186" t="s">
        <v>75</v>
      </c>
      <c r="R6" s="186" t="s">
        <v>9</v>
      </c>
      <c r="S6" s="186" t="s">
        <v>80</v>
      </c>
      <c r="T6" s="187" t="s">
        <v>548</v>
      </c>
      <c r="U6" s="187" t="s">
        <v>326</v>
      </c>
      <c r="V6" s="186" t="s">
        <v>24</v>
      </c>
      <c r="W6" s="187" t="s">
        <v>13</v>
      </c>
      <c r="X6" s="187" t="s">
        <v>15</v>
      </c>
      <c r="Y6" s="187" t="s">
        <v>8</v>
      </c>
      <c r="Z6" s="187" t="s">
        <v>10</v>
      </c>
      <c r="AA6" s="187" t="s">
        <v>11</v>
      </c>
      <c r="AB6" s="197">
        <v>0</v>
      </c>
      <c r="AC6" s="197">
        <v>0</v>
      </c>
      <c r="AD6" s="189" t="s">
        <v>894</v>
      </c>
      <c r="AE6" s="198">
        <v>10</v>
      </c>
      <c r="AF6" s="198"/>
      <c r="AG6" s="198"/>
      <c r="AH6" s="198">
        <v>10</v>
      </c>
      <c r="AI6" s="199"/>
      <c r="AJ6" s="199"/>
      <c r="AK6" s="199">
        <v>10</v>
      </c>
      <c r="AL6" s="192"/>
      <c r="AM6" s="192"/>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row>
    <row r="7" spans="1:156" s="6" customFormat="1" ht="56.25">
      <c r="A7" s="399"/>
      <c r="B7" s="270"/>
      <c r="C7" s="347"/>
      <c r="D7" s="270"/>
      <c r="E7" s="270"/>
      <c r="F7" s="177" t="s">
        <v>334</v>
      </c>
      <c r="G7" s="178">
        <f>(K7*H7)/100</f>
        <v>0</v>
      </c>
      <c r="H7" s="179">
        <v>25</v>
      </c>
      <c r="I7" s="179" t="s">
        <v>592</v>
      </c>
      <c r="J7" s="180" t="s">
        <v>335</v>
      </c>
      <c r="K7" s="180">
        <f t="shared" si="1"/>
        <v>0</v>
      </c>
      <c r="L7" s="181">
        <v>100</v>
      </c>
      <c r="M7" s="182" t="s">
        <v>97</v>
      </c>
      <c r="N7" s="193">
        <v>1</v>
      </c>
      <c r="O7" s="184">
        <f t="shared" si="0"/>
        <v>0</v>
      </c>
      <c r="P7" s="185" t="s">
        <v>98</v>
      </c>
      <c r="Q7" s="186" t="s">
        <v>75</v>
      </c>
      <c r="R7" s="186" t="s">
        <v>9</v>
      </c>
      <c r="S7" s="186" t="s">
        <v>81</v>
      </c>
      <c r="T7" s="187" t="s">
        <v>336</v>
      </c>
      <c r="U7" s="187" t="s">
        <v>326</v>
      </c>
      <c r="V7" s="186" t="s">
        <v>58</v>
      </c>
      <c r="W7" s="187" t="s">
        <v>13</v>
      </c>
      <c r="X7" s="187" t="s">
        <v>15</v>
      </c>
      <c r="Y7" s="187" t="s">
        <v>8</v>
      </c>
      <c r="Z7" s="187" t="s">
        <v>10</v>
      </c>
      <c r="AA7" s="187" t="s">
        <v>11</v>
      </c>
      <c r="AB7" s="197">
        <v>0</v>
      </c>
      <c r="AC7" s="197">
        <v>0</v>
      </c>
      <c r="AD7" s="189" t="s">
        <v>895</v>
      </c>
      <c r="AE7" s="198">
        <v>0</v>
      </c>
      <c r="AF7" s="198"/>
      <c r="AG7" s="198"/>
      <c r="AH7" s="198">
        <v>0</v>
      </c>
      <c r="AI7" s="199"/>
      <c r="AJ7" s="199"/>
      <c r="AK7" s="199">
        <v>1</v>
      </c>
      <c r="AL7" s="192"/>
      <c r="AM7" s="192"/>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row>
    <row r="8" spans="1:156" s="6" customFormat="1" ht="67.5">
      <c r="A8" s="395" t="s">
        <v>83</v>
      </c>
      <c r="B8" s="280">
        <f>E8</f>
        <v>25</v>
      </c>
      <c r="C8" s="396" t="s">
        <v>84</v>
      </c>
      <c r="D8" s="280">
        <v>100</v>
      </c>
      <c r="E8" s="280">
        <f>(SUM(G8:G10)*D8)/100</f>
        <v>25</v>
      </c>
      <c r="F8" s="163" t="s">
        <v>86</v>
      </c>
      <c r="G8" s="149">
        <f>(K8*H8)/100</f>
        <v>8.25</v>
      </c>
      <c r="H8" s="170">
        <v>33</v>
      </c>
      <c r="I8" s="170" t="s">
        <v>593</v>
      </c>
      <c r="J8" s="163" t="s">
        <v>87</v>
      </c>
      <c r="K8" s="163">
        <f t="shared" si="1"/>
        <v>25</v>
      </c>
      <c r="L8" s="12">
        <v>100</v>
      </c>
      <c r="M8" s="162" t="s">
        <v>97</v>
      </c>
      <c r="N8" s="53">
        <v>4</v>
      </c>
      <c r="O8" s="145">
        <f t="shared" si="0"/>
        <v>1</v>
      </c>
      <c r="P8" s="173" t="s">
        <v>98</v>
      </c>
      <c r="Q8" s="3" t="s">
        <v>79</v>
      </c>
      <c r="R8" s="3" t="s">
        <v>39</v>
      </c>
      <c r="S8" s="3" t="s">
        <v>80</v>
      </c>
      <c r="T8" s="160" t="s">
        <v>88</v>
      </c>
      <c r="U8" s="160" t="s">
        <v>97</v>
      </c>
      <c r="V8" s="3" t="s">
        <v>12</v>
      </c>
      <c r="W8" s="160" t="s">
        <v>13</v>
      </c>
      <c r="X8" s="160" t="s">
        <v>32</v>
      </c>
      <c r="Y8" s="160" t="s">
        <v>8</v>
      </c>
      <c r="Z8" s="160" t="s">
        <v>10</v>
      </c>
      <c r="AA8" s="160" t="s">
        <v>37</v>
      </c>
      <c r="AB8" s="9">
        <v>1</v>
      </c>
      <c r="AC8" s="9">
        <v>1</v>
      </c>
      <c r="AD8" s="9" t="s">
        <v>896</v>
      </c>
      <c r="AE8" s="9">
        <v>1</v>
      </c>
      <c r="AF8" s="9"/>
      <c r="AG8" s="9"/>
      <c r="AH8" s="9">
        <v>1</v>
      </c>
      <c r="AI8" s="18"/>
      <c r="AJ8" s="18"/>
      <c r="AK8" s="18">
        <v>1</v>
      </c>
      <c r="AL8" s="4"/>
      <c r="AM8" s="4"/>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row>
    <row r="9" spans="1:156" s="6" customFormat="1" ht="76.5" customHeight="1">
      <c r="A9" s="395"/>
      <c r="B9" s="281"/>
      <c r="C9" s="397"/>
      <c r="D9" s="281"/>
      <c r="E9" s="281"/>
      <c r="F9" s="163" t="s">
        <v>89</v>
      </c>
      <c r="G9" s="149">
        <f>(K9*H9)/100</f>
        <v>8.25</v>
      </c>
      <c r="H9" s="170">
        <v>33</v>
      </c>
      <c r="I9" s="170" t="s">
        <v>594</v>
      </c>
      <c r="J9" s="163" t="s">
        <v>90</v>
      </c>
      <c r="K9" s="163">
        <f t="shared" si="1"/>
        <v>25</v>
      </c>
      <c r="L9" s="12">
        <v>100</v>
      </c>
      <c r="M9" s="162" t="s">
        <v>97</v>
      </c>
      <c r="N9" s="53">
        <v>4</v>
      </c>
      <c r="O9" s="145">
        <f t="shared" si="0"/>
        <v>1</v>
      </c>
      <c r="P9" s="173" t="s">
        <v>98</v>
      </c>
      <c r="Q9" s="3" t="s">
        <v>79</v>
      </c>
      <c r="R9" s="3" t="s">
        <v>39</v>
      </c>
      <c r="S9" s="3" t="s">
        <v>80</v>
      </c>
      <c r="T9" s="160" t="s">
        <v>88</v>
      </c>
      <c r="U9" s="160" t="s">
        <v>97</v>
      </c>
      <c r="V9" s="3" t="s">
        <v>12</v>
      </c>
      <c r="W9" s="160" t="s">
        <v>13</v>
      </c>
      <c r="X9" s="160" t="s">
        <v>15</v>
      </c>
      <c r="Y9" s="160" t="s">
        <v>8</v>
      </c>
      <c r="Z9" s="160" t="s">
        <v>10</v>
      </c>
      <c r="AA9" s="160" t="s">
        <v>37</v>
      </c>
      <c r="AB9" s="9">
        <v>1</v>
      </c>
      <c r="AC9" s="9">
        <v>1</v>
      </c>
      <c r="AD9" s="9" t="s">
        <v>897</v>
      </c>
      <c r="AE9" s="9">
        <v>1</v>
      </c>
      <c r="AF9" s="9"/>
      <c r="AG9" s="9"/>
      <c r="AH9" s="9">
        <v>1</v>
      </c>
      <c r="AI9" s="18"/>
      <c r="AJ9" s="18"/>
      <c r="AK9" s="18">
        <v>1</v>
      </c>
      <c r="AL9" s="4"/>
      <c r="AM9" s="4"/>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row>
    <row r="10" spans="1:156" s="6" customFormat="1" ht="78.75">
      <c r="A10" s="395"/>
      <c r="B10" s="282"/>
      <c r="C10" s="398"/>
      <c r="D10" s="282"/>
      <c r="E10" s="282"/>
      <c r="F10" s="163" t="s">
        <v>91</v>
      </c>
      <c r="G10" s="149">
        <f>(K10*H10)/100</f>
        <v>8.5</v>
      </c>
      <c r="H10" s="170">
        <v>34</v>
      </c>
      <c r="I10" s="170" t="s">
        <v>595</v>
      </c>
      <c r="J10" s="163" t="s">
        <v>92</v>
      </c>
      <c r="K10" s="163">
        <f t="shared" si="1"/>
        <v>25</v>
      </c>
      <c r="L10" s="12">
        <v>100</v>
      </c>
      <c r="M10" s="162" t="s">
        <v>97</v>
      </c>
      <c r="N10" s="12">
        <v>100</v>
      </c>
      <c r="O10" s="145">
        <f t="shared" si="0"/>
        <v>25</v>
      </c>
      <c r="P10" s="173" t="s">
        <v>93</v>
      </c>
      <c r="Q10" s="3" t="s">
        <v>79</v>
      </c>
      <c r="R10" s="3" t="s">
        <v>39</v>
      </c>
      <c r="S10" s="3" t="s">
        <v>80</v>
      </c>
      <c r="T10" s="160" t="s">
        <v>88</v>
      </c>
      <c r="U10" s="160" t="s">
        <v>97</v>
      </c>
      <c r="V10" s="3" t="s">
        <v>12</v>
      </c>
      <c r="W10" s="160" t="s">
        <v>13</v>
      </c>
      <c r="X10" s="160" t="s">
        <v>15</v>
      </c>
      <c r="Y10" s="160" t="s">
        <v>8</v>
      </c>
      <c r="Z10" s="160" t="s">
        <v>10</v>
      </c>
      <c r="AA10" s="160" t="s">
        <v>37</v>
      </c>
      <c r="AB10" s="9">
        <v>25</v>
      </c>
      <c r="AC10" s="9">
        <v>25</v>
      </c>
      <c r="AD10" s="9" t="s">
        <v>898</v>
      </c>
      <c r="AE10" s="9">
        <v>25</v>
      </c>
      <c r="AF10" s="9"/>
      <c r="AG10" s="9"/>
      <c r="AH10" s="9">
        <v>25</v>
      </c>
      <c r="AI10" s="18"/>
      <c r="AJ10" s="18"/>
      <c r="AK10" s="18">
        <v>25</v>
      </c>
      <c r="AL10" s="4"/>
      <c r="AM10" s="4"/>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row>
    <row r="11" spans="1:156" s="6" customFormat="1" ht="56.25">
      <c r="A11" s="386" t="s">
        <v>551</v>
      </c>
      <c r="B11" s="286">
        <f>E11</f>
        <v>24</v>
      </c>
      <c r="C11" s="347" t="s">
        <v>94</v>
      </c>
      <c r="D11" s="348">
        <v>100</v>
      </c>
      <c r="E11" s="269">
        <f>(SUM(G11:G17)*D11)/100</f>
        <v>24</v>
      </c>
      <c r="F11" s="343" t="s">
        <v>95</v>
      </c>
      <c r="G11" s="275">
        <f>(SUM(K11:K12)*H11)/100</f>
        <v>0</v>
      </c>
      <c r="H11" s="278">
        <v>12</v>
      </c>
      <c r="I11" s="179" t="s">
        <v>674</v>
      </c>
      <c r="J11" s="200" t="s">
        <v>96</v>
      </c>
      <c r="K11" s="180">
        <f t="shared" si="1"/>
        <v>0</v>
      </c>
      <c r="L11" s="201">
        <v>50</v>
      </c>
      <c r="M11" s="182" t="s">
        <v>97</v>
      </c>
      <c r="N11" s="193">
        <v>1</v>
      </c>
      <c r="O11" s="184">
        <f t="shared" si="0"/>
        <v>0</v>
      </c>
      <c r="P11" s="186" t="s">
        <v>98</v>
      </c>
      <c r="Q11" s="186" t="s">
        <v>78</v>
      </c>
      <c r="R11" s="186" t="s">
        <v>192</v>
      </c>
      <c r="S11" s="186" t="s">
        <v>80</v>
      </c>
      <c r="T11" s="200" t="s">
        <v>99</v>
      </c>
      <c r="U11" s="187" t="s">
        <v>97</v>
      </c>
      <c r="V11" s="186" t="s">
        <v>12</v>
      </c>
      <c r="W11" s="187" t="s">
        <v>13</v>
      </c>
      <c r="X11" s="187" t="s">
        <v>14</v>
      </c>
      <c r="Y11" s="187" t="s">
        <v>59</v>
      </c>
      <c r="Z11" s="187" t="s">
        <v>47</v>
      </c>
      <c r="AA11" s="187" t="s">
        <v>33</v>
      </c>
      <c r="AB11" s="202">
        <v>0</v>
      </c>
      <c r="AC11" s="202">
        <v>0</v>
      </c>
      <c r="AD11" s="203" t="s">
        <v>952</v>
      </c>
      <c r="AE11" s="202"/>
      <c r="AF11" s="202"/>
      <c r="AG11" s="202"/>
      <c r="AH11" s="202">
        <v>1</v>
      </c>
      <c r="AI11" s="202"/>
      <c r="AJ11" s="202"/>
      <c r="AK11" s="204"/>
      <c r="AL11" s="192"/>
      <c r="AM11" s="192"/>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row>
    <row r="12" spans="1:156" s="6" customFormat="1" ht="56.25">
      <c r="A12" s="386"/>
      <c r="B12" s="287"/>
      <c r="C12" s="347"/>
      <c r="D12" s="348"/>
      <c r="E12" s="302"/>
      <c r="F12" s="343"/>
      <c r="G12" s="277"/>
      <c r="H12" s="279"/>
      <c r="I12" s="179" t="s">
        <v>675</v>
      </c>
      <c r="J12" s="200" t="s">
        <v>100</v>
      </c>
      <c r="K12" s="180">
        <f t="shared" si="1"/>
        <v>0</v>
      </c>
      <c r="L12" s="201">
        <v>50</v>
      </c>
      <c r="M12" s="182" t="s">
        <v>97</v>
      </c>
      <c r="N12" s="193">
        <v>6</v>
      </c>
      <c r="O12" s="184">
        <f t="shared" si="0"/>
        <v>0</v>
      </c>
      <c r="P12" s="186" t="s">
        <v>98</v>
      </c>
      <c r="Q12" s="186" t="s">
        <v>78</v>
      </c>
      <c r="R12" s="186" t="s">
        <v>192</v>
      </c>
      <c r="S12" s="186" t="s">
        <v>80</v>
      </c>
      <c r="T12" s="200" t="s">
        <v>101</v>
      </c>
      <c r="U12" s="187" t="s">
        <v>97</v>
      </c>
      <c r="V12" s="186" t="s">
        <v>12</v>
      </c>
      <c r="W12" s="187" t="s">
        <v>13</v>
      </c>
      <c r="X12" s="187" t="s">
        <v>14</v>
      </c>
      <c r="Y12" s="187" t="s">
        <v>59</v>
      </c>
      <c r="Z12" s="187" t="s">
        <v>47</v>
      </c>
      <c r="AA12" s="187" t="s">
        <v>33</v>
      </c>
      <c r="AB12" s="202">
        <v>0</v>
      </c>
      <c r="AC12" s="202">
        <v>0</v>
      </c>
      <c r="AD12" s="203" t="s">
        <v>951</v>
      </c>
      <c r="AE12" s="202">
        <v>2</v>
      </c>
      <c r="AF12" s="202"/>
      <c r="AG12" s="202"/>
      <c r="AH12" s="202">
        <v>2</v>
      </c>
      <c r="AI12" s="202"/>
      <c r="AJ12" s="202"/>
      <c r="AK12" s="204">
        <v>2</v>
      </c>
      <c r="AL12" s="192"/>
      <c r="AM12" s="192"/>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row>
    <row r="13" spans="1:156" s="6" customFormat="1" ht="56.25">
      <c r="A13" s="386"/>
      <c r="B13" s="287"/>
      <c r="C13" s="347"/>
      <c r="D13" s="348"/>
      <c r="E13" s="302"/>
      <c r="F13" s="200" t="s">
        <v>102</v>
      </c>
      <c r="G13" s="205">
        <f>(K13*H13)/100</f>
        <v>2.5</v>
      </c>
      <c r="H13" s="179">
        <v>10</v>
      </c>
      <c r="I13" s="179" t="s">
        <v>676</v>
      </c>
      <c r="J13" s="200" t="s">
        <v>103</v>
      </c>
      <c r="K13" s="180">
        <f t="shared" si="1"/>
        <v>25</v>
      </c>
      <c r="L13" s="201">
        <v>100</v>
      </c>
      <c r="M13" s="182" t="s">
        <v>97</v>
      </c>
      <c r="N13" s="193">
        <v>4</v>
      </c>
      <c r="O13" s="184">
        <f t="shared" si="0"/>
        <v>1</v>
      </c>
      <c r="P13" s="186" t="s">
        <v>98</v>
      </c>
      <c r="Q13" s="186" t="s">
        <v>78</v>
      </c>
      <c r="R13" s="186" t="s">
        <v>192</v>
      </c>
      <c r="S13" s="186" t="s">
        <v>80</v>
      </c>
      <c r="T13" s="200" t="s">
        <v>101</v>
      </c>
      <c r="U13" s="187" t="s">
        <v>97</v>
      </c>
      <c r="V13" s="186" t="s">
        <v>12</v>
      </c>
      <c r="W13" s="187" t="s">
        <v>13</v>
      </c>
      <c r="X13" s="187" t="s">
        <v>14</v>
      </c>
      <c r="Y13" s="187" t="s">
        <v>59</v>
      </c>
      <c r="Z13" s="187" t="s">
        <v>47</v>
      </c>
      <c r="AA13" s="187" t="s">
        <v>33</v>
      </c>
      <c r="AB13" s="202">
        <v>1</v>
      </c>
      <c r="AC13" s="202">
        <v>1</v>
      </c>
      <c r="AD13" s="203" t="s">
        <v>953</v>
      </c>
      <c r="AE13" s="202">
        <v>1</v>
      </c>
      <c r="AF13" s="202"/>
      <c r="AG13" s="202"/>
      <c r="AH13" s="202">
        <v>1</v>
      </c>
      <c r="AI13" s="202"/>
      <c r="AJ13" s="202"/>
      <c r="AK13" s="204">
        <v>1</v>
      </c>
      <c r="AL13" s="192"/>
      <c r="AM13" s="192"/>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row>
    <row r="14" spans="1:156" s="6" customFormat="1" ht="56.25">
      <c r="A14" s="386"/>
      <c r="B14" s="287"/>
      <c r="C14" s="347"/>
      <c r="D14" s="348"/>
      <c r="E14" s="302"/>
      <c r="F14" s="200" t="s">
        <v>104</v>
      </c>
      <c r="G14" s="205">
        <f>(K14*H14)/100</f>
        <v>4</v>
      </c>
      <c r="H14" s="179">
        <v>8</v>
      </c>
      <c r="I14" s="179" t="s">
        <v>677</v>
      </c>
      <c r="J14" s="200" t="s">
        <v>105</v>
      </c>
      <c r="K14" s="180">
        <f t="shared" si="1"/>
        <v>50</v>
      </c>
      <c r="L14" s="201">
        <v>100</v>
      </c>
      <c r="M14" s="182" t="s">
        <v>97</v>
      </c>
      <c r="N14" s="193">
        <v>2</v>
      </c>
      <c r="O14" s="184">
        <f t="shared" si="0"/>
        <v>1</v>
      </c>
      <c r="P14" s="186" t="s">
        <v>98</v>
      </c>
      <c r="Q14" s="186" t="s">
        <v>78</v>
      </c>
      <c r="R14" s="186" t="s">
        <v>192</v>
      </c>
      <c r="S14" s="186" t="s">
        <v>80</v>
      </c>
      <c r="T14" s="200" t="s">
        <v>106</v>
      </c>
      <c r="U14" s="187" t="s">
        <v>97</v>
      </c>
      <c r="V14" s="186" t="s">
        <v>12</v>
      </c>
      <c r="W14" s="187" t="s">
        <v>13</v>
      </c>
      <c r="X14" s="187" t="s">
        <v>14</v>
      </c>
      <c r="Y14" s="187" t="s">
        <v>59</v>
      </c>
      <c r="Z14" s="187" t="s">
        <v>47</v>
      </c>
      <c r="AA14" s="187" t="s">
        <v>33</v>
      </c>
      <c r="AB14" s="202">
        <v>1</v>
      </c>
      <c r="AC14" s="202">
        <v>1</v>
      </c>
      <c r="AD14" s="203" t="s">
        <v>949</v>
      </c>
      <c r="AE14" s="202"/>
      <c r="AF14" s="202"/>
      <c r="AG14" s="202"/>
      <c r="AH14" s="202">
        <v>1</v>
      </c>
      <c r="AI14" s="202"/>
      <c r="AJ14" s="202"/>
      <c r="AK14" s="204"/>
      <c r="AL14" s="192"/>
      <c r="AM14" s="192"/>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row>
    <row r="15" spans="1:156" s="6" customFormat="1" ht="56.25">
      <c r="A15" s="386"/>
      <c r="B15" s="287"/>
      <c r="C15" s="347"/>
      <c r="D15" s="348"/>
      <c r="E15" s="302"/>
      <c r="F15" s="343" t="s">
        <v>107</v>
      </c>
      <c r="G15" s="275">
        <f>(SUM(K15:K16)*H15)/100</f>
        <v>7.5</v>
      </c>
      <c r="H15" s="278">
        <v>60</v>
      </c>
      <c r="I15" s="179" t="s">
        <v>678</v>
      </c>
      <c r="J15" s="200" t="s">
        <v>108</v>
      </c>
      <c r="K15" s="180">
        <f t="shared" si="1"/>
        <v>12.5</v>
      </c>
      <c r="L15" s="201">
        <v>50</v>
      </c>
      <c r="M15" s="182" t="s">
        <v>97</v>
      </c>
      <c r="N15" s="193">
        <v>4</v>
      </c>
      <c r="O15" s="184">
        <f t="shared" si="0"/>
        <v>1</v>
      </c>
      <c r="P15" s="186" t="s">
        <v>98</v>
      </c>
      <c r="Q15" s="186" t="s">
        <v>78</v>
      </c>
      <c r="R15" s="186" t="s">
        <v>192</v>
      </c>
      <c r="S15" s="186" t="s">
        <v>80</v>
      </c>
      <c r="T15" s="200" t="s">
        <v>101</v>
      </c>
      <c r="U15" s="187" t="s">
        <v>97</v>
      </c>
      <c r="V15" s="186" t="s">
        <v>12</v>
      </c>
      <c r="W15" s="187" t="s">
        <v>13</v>
      </c>
      <c r="X15" s="187" t="s">
        <v>14</v>
      </c>
      <c r="Y15" s="187" t="s">
        <v>59</v>
      </c>
      <c r="Z15" s="187" t="s">
        <v>47</v>
      </c>
      <c r="AA15" s="187" t="s">
        <v>33</v>
      </c>
      <c r="AB15" s="202">
        <v>1</v>
      </c>
      <c r="AC15" s="202">
        <v>1</v>
      </c>
      <c r="AD15" s="203" t="s">
        <v>950</v>
      </c>
      <c r="AE15" s="202">
        <v>1</v>
      </c>
      <c r="AF15" s="202"/>
      <c r="AG15" s="202"/>
      <c r="AH15" s="202">
        <v>1</v>
      </c>
      <c r="AI15" s="202"/>
      <c r="AJ15" s="202"/>
      <c r="AK15" s="204">
        <v>1</v>
      </c>
      <c r="AL15" s="192"/>
      <c r="AM15" s="192"/>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row>
    <row r="16" spans="1:156" s="6" customFormat="1" ht="56.25">
      <c r="A16" s="386"/>
      <c r="B16" s="287"/>
      <c r="C16" s="347"/>
      <c r="D16" s="348"/>
      <c r="E16" s="302"/>
      <c r="F16" s="343"/>
      <c r="G16" s="277"/>
      <c r="H16" s="279"/>
      <c r="I16" s="179" t="s">
        <v>679</v>
      </c>
      <c r="J16" s="200" t="s">
        <v>109</v>
      </c>
      <c r="K16" s="180">
        <f t="shared" si="1"/>
        <v>0</v>
      </c>
      <c r="L16" s="201">
        <v>50</v>
      </c>
      <c r="M16" s="182" t="s">
        <v>97</v>
      </c>
      <c r="N16" s="193">
        <v>20</v>
      </c>
      <c r="O16" s="184">
        <f t="shared" si="0"/>
        <v>0</v>
      </c>
      <c r="P16" s="186" t="s">
        <v>98</v>
      </c>
      <c r="Q16" s="186" t="s">
        <v>78</v>
      </c>
      <c r="R16" s="186" t="s">
        <v>192</v>
      </c>
      <c r="S16" s="186" t="s">
        <v>80</v>
      </c>
      <c r="T16" s="200" t="s">
        <v>101</v>
      </c>
      <c r="U16" s="187" t="s">
        <v>97</v>
      </c>
      <c r="V16" s="186" t="s">
        <v>12</v>
      </c>
      <c r="W16" s="187" t="s">
        <v>13</v>
      </c>
      <c r="X16" s="187" t="s">
        <v>14</v>
      </c>
      <c r="Y16" s="187" t="s">
        <v>59</v>
      </c>
      <c r="Z16" s="187" t="s">
        <v>47</v>
      </c>
      <c r="AA16" s="187" t="s">
        <v>33</v>
      </c>
      <c r="AB16" s="202">
        <v>0</v>
      </c>
      <c r="AC16" s="202">
        <v>0</v>
      </c>
      <c r="AD16" s="203" t="s">
        <v>954</v>
      </c>
      <c r="AE16" s="202"/>
      <c r="AF16" s="202"/>
      <c r="AG16" s="202"/>
      <c r="AH16" s="202">
        <v>10</v>
      </c>
      <c r="AI16" s="202"/>
      <c r="AJ16" s="202"/>
      <c r="AK16" s="204">
        <v>10</v>
      </c>
      <c r="AL16" s="192"/>
      <c r="AM16" s="192"/>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row>
    <row r="17" spans="1:156" s="6" customFormat="1" ht="56.25">
      <c r="A17" s="386"/>
      <c r="B17" s="288"/>
      <c r="C17" s="347"/>
      <c r="D17" s="348"/>
      <c r="E17" s="270"/>
      <c r="F17" s="200" t="s">
        <v>110</v>
      </c>
      <c r="G17" s="205">
        <f>(K17*H17)/100</f>
        <v>10</v>
      </c>
      <c r="H17" s="179">
        <v>10</v>
      </c>
      <c r="I17" s="179" t="s">
        <v>680</v>
      </c>
      <c r="J17" s="200" t="s">
        <v>111</v>
      </c>
      <c r="K17" s="180">
        <f t="shared" si="1"/>
        <v>100</v>
      </c>
      <c r="L17" s="201">
        <v>100</v>
      </c>
      <c r="M17" s="182" t="s">
        <v>97</v>
      </c>
      <c r="N17" s="193">
        <v>1</v>
      </c>
      <c r="O17" s="184">
        <f t="shared" si="0"/>
        <v>1</v>
      </c>
      <c r="P17" s="186" t="s">
        <v>98</v>
      </c>
      <c r="Q17" s="186" t="s">
        <v>78</v>
      </c>
      <c r="R17" s="186" t="s">
        <v>192</v>
      </c>
      <c r="S17" s="186" t="s">
        <v>80</v>
      </c>
      <c r="T17" s="200" t="s">
        <v>101</v>
      </c>
      <c r="U17" s="187" t="s">
        <v>97</v>
      </c>
      <c r="V17" s="186" t="s">
        <v>12</v>
      </c>
      <c r="W17" s="187" t="s">
        <v>13</v>
      </c>
      <c r="X17" s="187" t="s">
        <v>14</v>
      </c>
      <c r="Y17" s="187" t="s">
        <v>59</v>
      </c>
      <c r="Z17" s="187" t="s">
        <v>47</v>
      </c>
      <c r="AA17" s="187" t="s">
        <v>33</v>
      </c>
      <c r="AB17" s="202">
        <v>1</v>
      </c>
      <c r="AC17" s="202">
        <v>1</v>
      </c>
      <c r="AD17" s="203" t="s">
        <v>955</v>
      </c>
      <c r="AE17" s="202"/>
      <c r="AF17" s="202"/>
      <c r="AG17" s="202"/>
      <c r="AH17" s="202" t="s">
        <v>85</v>
      </c>
      <c r="AI17" s="202"/>
      <c r="AJ17" s="202"/>
      <c r="AK17" s="204"/>
      <c r="AL17" s="192"/>
      <c r="AM17" s="192"/>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row>
    <row r="18" spans="1:156" s="6" customFormat="1" ht="56.25">
      <c r="A18" s="333" t="s">
        <v>552</v>
      </c>
      <c r="B18" s="299">
        <f>(E18+E21)</f>
        <v>0</v>
      </c>
      <c r="C18" s="335" t="s">
        <v>114</v>
      </c>
      <c r="D18" s="336">
        <v>50</v>
      </c>
      <c r="E18" s="299">
        <f>(G18*D18)/100</f>
        <v>0</v>
      </c>
      <c r="F18" s="365" t="s">
        <v>672</v>
      </c>
      <c r="G18" s="400">
        <f>(SUM(K18:K19:K20)*H18)/100</f>
        <v>0</v>
      </c>
      <c r="H18" s="299">
        <v>100</v>
      </c>
      <c r="I18" s="170" t="s">
        <v>596</v>
      </c>
      <c r="J18" s="163" t="s">
        <v>115</v>
      </c>
      <c r="K18" s="163">
        <f t="shared" si="1"/>
        <v>0</v>
      </c>
      <c r="L18" s="13">
        <v>30</v>
      </c>
      <c r="M18" s="22" t="s">
        <v>97</v>
      </c>
      <c r="N18" s="53">
        <v>1</v>
      </c>
      <c r="O18" s="145">
        <f t="shared" si="0"/>
        <v>0</v>
      </c>
      <c r="P18" s="3" t="s">
        <v>98</v>
      </c>
      <c r="Q18" s="3" t="s">
        <v>75</v>
      </c>
      <c r="R18" s="3" t="s">
        <v>64</v>
      </c>
      <c r="S18" s="3" t="s">
        <v>80</v>
      </c>
      <c r="T18" s="164" t="s">
        <v>550</v>
      </c>
      <c r="U18" s="14" t="s">
        <v>577</v>
      </c>
      <c r="V18" s="3" t="s">
        <v>12</v>
      </c>
      <c r="W18" s="163" t="s">
        <v>13</v>
      </c>
      <c r="X18" s="160" t="s">
        <v>15</v>
      </c>
      <c r="Y18" s="163" t="s">
        <v>59</v>
      </c>
      <c r="Z18" s="163" t="s">
        <v>113</v>
      </c>
      <c r="AA18" s="163" t="s">
        <v>113</v>
      </c>
      <c r="AB18" s="9">
        <v>0</v>
      </c>
      <c r="AC18" s="9">
        <v>0</v>
      </c>
      <c r="AD18" s="9" t="s">
        <v>938</v>
      </c>
      <c r="AE18" s="9" t="s">
        <v>85</v>
      </c>
      <c r="AF18" s="9"/>
      <c r="AG18" s="9"/>
      <c r="AH18" s="9" t="s">
        <v>85</v>
      </c>
      <c r="AI18" s="9"/>
      <c r="AJ18" s="9"/>
      <c r="AK18" s="18">
        <v>1</v>
      </c>
      <c r="AL18" s="4"/>
      <c r="AM18" s="4"/>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row>
    <row r="19" spans="1:156" s="6" customFormat="1" ht="56.25">
      <c r="A19" s="333"/>
      <c r="B19" s="300"/>
      <c r="C19" s="335"/>
      <c r="D19" s="336"/>
      <c r="E19" s="300"/>
      <c r="F19" s="365"/>
      <c r="G19" s="402"/>
      <c r="H19" s="300"/>
      <c r="I19" s="170" t="s">
        <v>597</v>
      </c>
      <c r="J19" s="163" t="s">
        <v>116</v>
      </c>
      <c r="K19" s="163">
        <f t="shared" si="1"/>
        <v>0</v>
      </c>
      <c r="L19" s="13">
        <v>20</v>
      </c>
      <c r="M19" s="22" t="s">
        <v>97</v>
      </c>
      <c r="N19" s="53">
        <v>4</v>
      </c>
      <c r="O19" s="145">
        <f t="shared" si="0"/>
        <v>0</v>
      </c>
      <c r="P19" s="3" t="s">
        <v>98</v>
      </c>
      <c r="Q19" s="3" t="s">
        <v>75</v>
      </c>
      <c r="R19" s="3" t="s">
        <v>64</v>
      </c>
      <c r="S19" s="3" t="s">
        <v>80</v>
      </c>
      <c r="T19" s="164" t="s">
        <v>550</v>
      </c>
      <c r="U19" s="14" t="s">
        <v>577</v>
      </c>
      <c r="V19" s="3" t="s">
        <v>12</v>
      </c>
      <c r="W19" s="163" t="s">
        <v>13</v>
      </c>
      <c r="X19" s="160" t="s">
        <v>15</v>
      </c>
      <c r="Y19" s="163" t="s">
        <v>59</v>
      </c>
      <c r="Z19" s="163" t="s">
        <v>113</v>
      </c>
      <c r="AA19" s="163" t="s">
        <v>113</v>
      </c>
      <c r="AB19" s="9">
        <v>0</v>
      </c>
      <c r="AC19" s="9">
        <v>0</v>
      </c>
      <c r="AD19" s="9" t="s">
        <v>939</v>
      </c>
      <c r="AE19" s="9">
        <v>1</v>
      </c>
      <c r="AF19" s="9"/>
      <c r="AG19" s="9"/>
      <c r="AH19" s="9">
        <v>1</v>
      </c>
      <c r="AI19" s="9"/>
      <c r="AJ19" s="9"/>
      <c r="AK19" s="18">
        <v>2</v>
      </c>
      <c r="AL19" s="4"/>
      <c r="AM19" s="4"/>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row>
    <row r="20" spans="1:156" s="6" customFormat="1" ht="67.5">
      <c r="A20" s="333"/>
      <c r="B20" s="300"/>
      <c r="C20" s="335"/>
      <c r="D20" s="336"/>
      <c r="E20" s="301"/>
      <c r="F20" s="365"/>
      <c r="G20" s="401"/>
      <c r="H20" s="301"/>
      <c r="I20" s="170" t="s">
        <v>598</v>
      </c>
      <c r="J20" s="163" t="s">
        <v>117</v>
      </c>
      <c r="K20" s="163">
        <f t="shared" si="1"/>
        <v>0</v>
      </c>
      <c r="L20" s="13">
        <v>50</v>
      </c>
      <c r="M20" s="22" t="s">
        <v>97</v>
      </c>
      <c r="N20" s="53">
        <v>1</v>
      </c>
      <c r="O20" s="145">
        <f t="shared" si="0"/>
        <v>0</v>
      </c>
      <c r="P20" s="3" t="s">
        <v>98</v>
      </c>
      <c r="Q20" s="3" t="s">
        <v>75</v>
      </c>
      <c r="R20" s="3" t="s">
        <v>64</v>
      </c>
      <c r="S20" s="3" t="s">
        <v>80</v>
      </c>
      <c r="T20" s="164" t="s">
        <v>550</v>
      </c>
      <c r="U20" s="14" t="s">
        <v>577</v>
      </c>
      <c r="V20" s="3" t="s">
        <v>12</v>
      </c>
      <c r="W20" s="163" t="s">
        <v>13</v>
      </c>
      <c r="X20" s="160" t="s">
        <v>15</v>
      </c>
      <c r="Y20" s="163" t="s">
        <v>61</v>
      </c>
      <c r="Z20" s="163" t="s">
        <v>113</v>
      </c>
      <c r="AA20" s="163" t="s">
        <v>113</v>
      </c>
      <c r="AB20" s="9">
        <v>0</v>
      </c>
      <c r="AC20" s="9">
        <v>0</v>
      </c>
      <c r="AD20" s="9" t="s">
        <v>940</v>
      </c>
      <c r="AE20" s="9">
        <v>1</v>
      </c>
      <c r="AF20" s="9"/>
      <c r="AG20" s="9"/>
      <c r="AH20" s="9" t="s">
        <v>85</v>
      </c>
      <c r="AI20" s="9"/>
      <c r="AJ20" s="9"/>
      <c r="AK20" s="18" t="s">
        <v>85</v>
      </c>
      <c r="AL20" s="4"/>
      <c r="AM20" s="4"/>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row>
    <row r="21" spans="1:156" s="6" customFormat="1" ht="56.25">
      <c r="A21" s="333"/>
      <c r="B21" s="300"/>
      <c r="C21" s="335" t="s">
        <v>118</v>
      </c>
      <c r="D21" s="336">
        <v>50</v>
      </c>
      <c r="E21" s="299">
        <f>(G21*D21)/100</f>
        <v>0</v>
      </c>
      <c r="F21" s="365" t="s">
        <v>770</v>
      </c>
      <c r="G21" s="400">
        <f>(SUM(K21:K22)*H21)/100</f>
        <v>0</v>
      </c>
      <c r="H21" s="299">
        <v>100</v>
      </c>
      <c r="I21" s="170" t="s">
        <v>599</v>
      </c>
      <c r="J21" s="163" t="s">
        <v>119</v>
      </c>
      <c r="K21" s="163">
        <f t="shared" si="1"/>
        <v>0</v>
      </c>
      <c r="L21" s="13">
        <v>30</v>
      </c>
      <c r="M21" s="22" t="s">
        <v>97</v>
      </c>
      <c r="N21" s="53">
        <v>2</v>
      </c>
      <c r="O21" s="145">
        <f t="shared" si="0"/>
        <v>0</v>
      </c>
      <c r="P21" s="3" t="s">
        <v>98</v>
      </c>
      <c r="Q21" s="3" t="s">
        <v>75</v>
      </c>
      <c r="R21" s="3" t="s">
        <v>62</v>
      </c>
      <c r="S21" s="3" t="s">
        <v>80</v>
      </c>
      <c r="T21" s="164" t="s">
        <v>550</v>
      </c>
      <c r="U21" s="14" t="s">
        <v>578</v>
      </c>
      <c r="V21" s="3" t="s">
        <v>12</v>
      </c>
      <c r="W21" s="163" t="s">
        <v>13</v>
      </c>
      <c r="X21" s="160" t="s">
        <v>15</v>
      </c>
      <c r="Y21" s="163" t="s">
        <v>8</v>
      </c>
      <c r="Z21" s="163" t="s">
        <v>113</v>
      </c>
      <c r="AA21" s="163" t="s">
        <v>113</v>
      </c>
      <c r="AB21" s="15">
        <v>0</v>
      </c>
      <c r="AC21" s="15">
        <v>0</v>
      </c>
      <c r="AD21" s="163" t="s">
        <v>941</v>
      </c>
      <c r="AE21" s="15">
        <v>1</v>
      </c>
      <c r="AF21" s="15"/>
      <c r="AG21" s="15"/>
      <c r="AH21" s="15" t="s">
        <v>85</v>
      </c>
      <c r="AI21" s="15"/>
      <c r="AJ21" s="15"/>
      <c r="AK21" s="127">
        <v>1</v>
      </c>
      <c r="AL21" s="4"/>
      <c r="AM21" s="4"/>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row>
    <row r="22" spans="1:156" s="6" customFormat="1" ht="56.25">
      <c r="A22" s="334"/>
      <c r="B22" s="301"/>
      <c r="C22" s="335"/>
      <c r="D22" s="336"/>
      <c r="E22" s="301"/>
      <c r="F22" s="351"/>
      <c r="G22" s="401"/>
      <c r="H22" s="301"/>
      <c r="I22" s="170" t="s">
        <v>600</v>
      </c>
      <c r="J22" s="163" t="s">
        <v>120</v>
      </c>
      <c r="K22" s="163">
        <f t="shared" si="1"/>
        <v>0</v>
      </c>
      <c r="L22" s="13">
        <v>70</v>
      </c>
      <c r="M22" s="22" t="s">
        <v>97</v>
      </c>
      <c r="N22" s="53">
        <v>4</v>
      </c>
      <c r="O22" s="145">
        <f t="shared" si="0"/>
        <v>0</v>
      </c>
      <c r="P22" s="3" t="s">
        <v>98</v>
      </c>
      <c r="Q22" s="3" t="s">
        <v>75</v>
      </c>
      <c r="R22" s="3" t="s">
        <v>62</v>
      </c>
      <c r="S22" s="3" t="s">
        <v>80</v>
      </c>
      <c r="T22" s="164" t="s">
        <v>550</v>
      </c>
      <c r="U22" s="14" t="s">
        <v>578</v>
      </c>
      <c r="V22" s="3" t="s">
        <v>12</v>
      </c>
      <c r="W22" s="163" t="s">
        <v>13</v>
      </c>
      <c r="X22" s="163" t="s">
        <v>14</v>
      </c>
      <c r="Y22" s="163" t="s">
        <v>8</v>
      </c>
      <c r="Z22" s="163" t="s">
        <v>113</v>
      </c>
      <c r="AA22" s="163" t="s">
        <v>113</v>
      </c>
      <c r="AB22" s="15">
        <v>0</v>
      </c>
      <c r="AC22" s="15">
        <v>0</v>
      </c>
      <c r="AD22" s="163" t="s">
        <v>942</v>
      </c>
      <c r="AE22" s="15">
        <v>2</v>
      </c>
      <c r="AF22" s="15"/>
      <c r="AG22" s="15"/>
      <c r="AH22" s="15" t="s">
        <v>85</v>
      </c>
      <c r="AI22" s="15"/>
      <c r="AJ22" s="15"/>
      <c r="AK22" s="127">
        <v>2</v>
      </c>
      <c r="AL22" s="4"/>
      <c r="AM22" s="4"/>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row>
    <row r="23" spans="1:156" s="4" customFormat="1" ht="78.75">
      <c r="A23" s="386" t="s">
        <v>540</v>
      </c>
      <c r="B23" s="286">
        <f>(E23+E26+E31+E38)</f>
        <v>3.5500000000000003</v>
      </c>
      <c r="C23" s="298" t="s">
        <v>422</v>
      </c>
      <c r="D23" s="297">
        <v>25</v>
      </c>
      <c r="E23" s="286">
        <f>(SUM(G23:G25)*D23)/100</f>
        <v>0</v>
      </c>
      <c r="F23" s="187" t="s">
        <v>423</v>
      </c>
      <c r="G23" s="206">
        <f aca="true" t="shared" si="2" ref="G23:G38">(K23*H23)/100</f>
        <v>0</v>
      </c>
      <c r="H23" s="207">
        <v>40</v>
      </c>
      <c r="I23" s="179" t="s">
        <v>612</v>
      </c>
      <c r="J23" s="187" t="s">
        <v>424</v>
      </c>
      <c r="K23" s="180">
        <f t="shared" si="1"/>
        <v>0</v>
      </c>
      <c r="L23" s="181">
        <v>100</v>
      </c>
      <c r="M23" s="183" t="s">
        <v>97</v>
      </c>
      <c r="N23" s="193">
        <v>1</v>
      </c>
      <c r="O23" s="184">
        <f t="shared" si="0"/>
        <v>0</v>
      </c>
      <c r="P23" s="186" t="s">
        <v>98</v>
      </c>
      <c r="Q23" s="208" t="s">
        <v>76</v>
      </c>
      <c r="R23" s="208" t="s">
        <v>31</v>
      </c>
      <c r="S23" s="208" t="s">
        <v>80</v>
      </c>
      <c r="T23" s="187" t="s">
        <v>549</v>
      </c>
      <c r="U23" s="209" t="s">
        <v>425</v>
      </c>
      <c r="V23" s="186" t="s">
        <v>24</v>
      </c>
      <c r="W23" s="187" t="s">
        <v>25</v>
      </c>
      <c r="X23" s="187" t="s">
        <v>52</v>
      </c>
      <c r="Y23" s="187" t="s">
        <v>29</v>
      </c>
      <c r="Z23" s="187" t="s">
        <v>27</v>
      </c>
      <c r="AA23" s="187" t="s">
        <v>38</v>
      </c>
      <c r="AB23" s="180"/>
      <c r="AC23" s="180">
        <v>0</v>
      </c>
      <c r="AD23" s="187" t="s">
        <v>868</v>
      </c>
      <c r="AE23" s="187"/>
      <c r="AF23" s="187"/>
      <c r="AG23" s="187"/>
      <c r="AH23" s="187"/>
      <c r="AI23" s="187"/>
      <c r="AJ23" s="187"/>
      <c r="AK23" s="210">
        <v>1</v>
      </c>
      <c r="AL23" s="192"/>
      <c r="AM23" s="192"/>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row>
    <row r="24" spans="1:156" s="4" customFormat="1" ht="78.75">
      <c r="A24" s="386"/>
      <c r="B24" s="287"/>
      <c r="C24" s="298"/>
      <c r="D24" s="297"/>
      <c r="E24" s="324"/>
      <c r="F24" s="187" t="s">
        <v>426</v>
      </c>
      <c r="G24" s="206">
        <f t="shared" si="2"/>
        <v>0</v>
      </c>
      <c r="H24" s="207">
        <v>40</v>
      </c>
      <c r="I24" s="179" t="s">
        <v>601</v>
      </c>
      <c r="J24" s="187" t="s">
        <v>427</v>
      </c>
      <c r="K24" s="180">
        <f t="shared" si="1"/>
        <v>0</v>
      </c>
      <c r="L24" s="181">
        <v>100</v>
      </c>
      <c r="M24" s="187" t="s">
        <v>97</v>
      </c>
      <c r="N24" s="193">
        <v>1</v>
      </c>
      <c r="O24" s="184">
        <f t="shared" si="0"/>
        <v>0</v>
      </c>
      <c r="P24" s="186" t="s">
        <v>98</v>
      </c>
      <c r="Q24" s="187" t="s">
        <v>76</v>
      </c>
      <c r="R24" s="187" t="s">
        <v>31</v>
      </c>
      <c r="S24" s="187" t="s">
        <v>81</v>
      </c>
      <c r="T24" s="187" t="s">
        <v>549</v>
      </c>
      <c r="U24" s="187" t="s">
        <v>425</v>
      </c>
      <c r="V24" s="186" t="s">
        <v>58</v>
      </c>
      <c r="W24" s="187" t="s">
        <v>25</v>
      </c>
      <c r="X24" s="187" t="s">
        <v>32</v>
      </c>
      <c r="Y24" s="187" t="s">
        <v>29</v>
      </c>
      <c r="Z24" s="187" t="s">
        <v>27</v>
      </c>
      <c r="AA24" s="187" t="s">
        <v>28</v>
      </c>
      <c r="AB24" s="180"/>
      <c r="AC24" s="180">
        <v>0</v>
      </c>
      <c r="AD24" s="187" t="s">
        <v>869</v>
      </c>
      <c r="AE24" s="187"/>
      <c r="AF24" s="187"/>
      <c r="AG24" s="187"/>
      <c r="AH24" s="187"/>
      <c r="AI24" s="187"/>
      <c r="AJ24" s="187"/>
      <c r="AK24" s="210">
        <v>1</v>
      </c>
      <c r="AL24" s="192"/>
      <c r="AM24" s="192"/>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row>
    <row r="25" spans="1:156" s="4" customFormat="1" ht="157.5">
      <c r="A25" s="386"/>
      <c r="B25" s="287"/>
      <c r="C25" s="298"/>
      <c r="D25" s="297"/>
      <c r="E25" s="325"/>
      <c r="F25" s="187" t="s">
        <v>428</v>
      </c>
      <c r="G25" s="206">
        <f t="shared" si="2"/>
        <v>0</v>
      </c>
      <c r="H25" s="207">
        <v>20</v>
      </c>
      <c r="I25" s="179" t="s">
        <v>602</v>
      </c>
      <c r="J25" s="187" t="s">
        <v>429</v>
      </c>
      <c r="K25" s="180">
        <f t="shared" si="1"/>
        <v>0</v>
      </c>
      <c r="L25" s="181">
        <v>100</v>
      </c>
      <c r="M25" s="183" t="s">
        <v>97</v>
      </c>
      <c r="N25" s="193">
        <v>1</v>
      </c>
      <c r="O25" s="184">
        <f t="shared" si="0"/>
        <v>0</v>
      </c>
      <c r="P25" s="186" t="s">
        <v>98</v>
      </c>
      <c r="Q25" s="208" t="s">
        <v>75</v>
      </c>
      <c r="R25" s="208" t="s">
        <v>30</v>
      </c>
      <c r="S25" s="208" t="s">
        <v>81</v>
      </c>
      <c r="T25" s="187" t="s">
        <v>549</v>
      </c>
      <c r="U25" s="209" t="s">
        <v>425</v>
      </c>
      <c r="V25" s="186" t="s">
        <v>58</v>
      </c>
      <c r="W25" s="187" t="s">
        <v>13</v>
      </c>
      <c r="X25" s="187" t="s">
        <v>54</v>
      </c>
      <c r="Y25" s="187" t="s">
        <v>8</v>
      </c>
      <c r="Z25" s="187" t="s">
        <v>27</v>
      </c>
      <c r="AA25" s="187" t="s">
        <v>28</v>
      </c>
      <c r="AB25" s="180"/>
      <c r="AC25" s="180">
        <v>0</v>
      </c>
      <c r="AD25" s="187" t="s">
        <v>870</v>
      </c>
      <c r="AE25" s="187"/>
      <c r="AF25" s="187"/>
      <c r="AG25" s="187"/>
      <c r="AH25" s="187"/>
      <c r="AI25" s="187"/>
      <c r="AJ25" s="187"/>
      <c r="AK25" s="210">
        <v>1</v>
      </c>
      <c r="AL25" s="192"/>
      <c r="AM25" s="192"/>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row>
    <row r="26" spans="1:156" s="4" customFormat="1" ht="146.25">
      <c r="A26" s="386"/>
      <c r="B26" s="287"/>
      <c r="C26" s="298" t="s">
        <v>430</v>
      </c>
      <c r="D26" s="286">
        <v>25</v>
      </c>
      <c r="E26" s="286">
        <f>(SUM(G26:G30)*D26)/100</f>
        <v>0.6</v>
      </c>
      <c r="F26" s="211" t="s">
        <v>431</v>
      </c>
      <c r="G26" s="206">
        <f t="shared" si="2"/>
        <v>2.4</v>
      </c>
      <c r="H26" s="207">
        <v>20</v>
      </c>
      <c r="I26" s="179" t="s">
        <v>603</v>
      </c>
      <c r="J26" s="187" t="s">
        <v>432</v>
      </c>
      <c r="K26" s="180">
        <f t="shared" si="1"/>
        <v>12</v>
      </c>
      <c r="L26" s="181">
        <v>100</v>
      </c>
      <c r="M26" s="187" t="s">
        <v>97</v>
      </c>
      <c r="N26" s="183">
        <v>1</v>
      </c>
      <c r="O26" s="184">
        <f t="shared" si="0"/>
        <v>0.12</v>
      </c>
      <c r="P26" s="186" t="s">
        <v>93</v>
      </c>
      <c r="Q26" s="208" t="s">
        <v>76</v>
      </c>
      <c r="R26" s="208" t="s">
        <v>23</v>
      </c>
      <c r="S26" s="208" t="s">
        <v>80</v>
      </c>
      <c r="T26" s="187" t="s">
        <v>549</v>
      </c>
      <c r="U26" s="209" t="s">
        <v>425</v>
      </c>
      <c r="V26" s="186" t="s">
        <v>24</v>
      </c>
      <c r="W26" s="187" t="s">
        <v>25</v>
      </c>
      <c r="X26" s="187" t="s">
        <v>55</v>
      </c>
      <c r="Y26" s="187" t="s">
        <v>29</v>
      </c>
      <c r="Z26" s="187" t="s">
        <v>27</v>
      </c>
      <c r="AA26" s="187" t="s">
        <v>28</v>
      </c>
      <c r="AB26" s="212">
        <v>0.25</v>
      </c>
      <c r="AC26" s="212">
        <v>0.12</v>
      </c>
      <c r="AD26" s="190" t="s">
        <v>871</v>
      </c>
      <c r="AE26" s="190">
        <v>0.25</v>
      </c>
      <c r="AF26" s="190"/>
      <c r="AG26" s="190"/>
      <c r="AH26" s="190">
        <v>0.25</v>
      </c>
      <c r="AI26" s="190"/>
      <c r="AJ26" s="190"/>
      <c r="AK26" s="191">
        <v>0.25</v>
      </c>
      <c r="AL26" s="192"/>
      <c r="AM26" s="192"/>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row>
    <row r="27" spans="1:156" s="4" customFormat="1" ht="78.75">
      <c r="A27" s="386"/>
      <c r="B27" s="287"/>
      <c r="C27" s="298"/>
      <c r="D27" s="324"/>
      <c r="E27" s="324"/>
      <c r="F27" s="187" t="s">
        <v>433</v>
      </c>
      <c r="G27" s="206">
        <f t="shared" si="2"/>
        <v>0</v>
      </c>
      <c r="H27" s="207">
        <v>20</v>
      </c>
      <c r="I27" s="179" t="s">
        <v>613</v>
      </c>
      <c r="J27" s="187" t="s">
        <v>434</v>
      </c>
      <c r="K27" s="180">
        <f t="shared" si="1"/>
        <v>0</v>
      </c>
      <c r="L27" s="181">
        <v>100</v>
      </c>
      <c r="M27" s="187" t="s">
        <v>97</v>
      </c>
      <c r="N27" s="193">
        <v>1</v>
      </c>
      <c r="O27" s="184">
        <f t="shared" si="0"/>
        <v>0</v>
      </c>
      <c r="P27" s="186" t="s">
        <v>98</v>
      </c>
      <c r="Q27" s="208" t="s">
        <v>75</v>
      </c>
      <c r="R27" s="208" t="s">
        <v>31</v>
      </c>
      <c r="S27" s="208" t="s">
        <v>81</v>
      </c>
      <c r="T27" s="187" t="s">
        <v>549</v>
      </c>
      <c r="U27" s="209" t="s">
        <v>425</v>
      </c>
      <c r="V27" s="186" t="s">
        <v>24</v>
      </c>
      <c r="W27" s="187" t="s">
        <v>57</v>
      </c>
      <c r="X27" s="187" t="s">
        <v>55</v>
      </c>
      <c r="Y27" s="187" t="s">
        <v>29</v>
      </c>
      <c r="Z27" s="187" t="s">
        <v>27</v>
      </c>
      <c r="AA27" s="187" t="s">
        <v>28</v>
      </c>
      <c r="AB27" s="180"/>
      <c r="AC27" s="180">
        <v>0</v>
      </c>
      <c r="AD27" s="187" t="s">
        <v>872</v>
      </c>
      <c r="AE27" s="187"/>
      <c r="AF27" s="187"/>
      <c r="AG27" s="187"/>
      <c r="AH27" s="187"/>
      <c r="AI27" s="187"/>
      <c r="AJ27" s="187"/>
      <c r="AK27" s="210">
        <v>1</v>
      </c>
      <c r="AL27" s="192"/>
      <c r="AM27" s="192"/>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row>
    <row r="28" spans="1:156" s="4" customFormat="1" ht="78.75">
      <c r="A28" s="386"/>
      <c r="B28" s="287"/>
      <c r="C28" s="298"/>
      <c r="D28" s="324"/>
      <c r="E28" s="324"/>
      <c r="F28" s="187" t="s">
        <v>435</v>
      </c>
      <c r="G28" s="206">
        <f t="shared" si="2"/>
        <v>0</v>
      </c>
      <c r="H28" s="207">
        <v>30</v>
      </c>
      <c r="I28" s="179" t="s">
        <v>604</v>
      </c>
      <c r="J28" s="187" t="s">
        <v>436</v>
      </c>
      <c r="K28" s="180">
        <f t="shared" si="1"/>
        <v>0</v>
      </c>
      <c r="L28" s="181">
        <v>100</v>
      </c>
      <c r="M28" s="187" t="s">
        <v>97</v>
      </c>
      <c r="N28" s="193">
        <v>1</v>
      </c>
      <c r="O28" s="184">
        <f t="shared" si="0"/>
        <v>0</v>
      </c>
      <c r="P28" s="186" t="s">
        <v>98</v>
      </c>
      <c r="Q28" s="208" t="s">
        <v>76</v>
      </c>
      <c r="R28" s="208" t="s">
        <v>31</v>
      </c>
      <c r="S28" s="208" t="s">
        <v>81</v>
      </c>
      <c r="T28" s="187" t="s">
        <v>549</v>
      </c>
      <c r="U28" s="209" t="s">
        <v>425</v>
      </c>
      <c r="V28" s="186" t="s">
        <v>24</v>
      </c>
      <c r="W28" s="187" t="s">
        <v>57</v>
      </c>
      <c r="X28" s="187" t="s">
        <v>52</v>
      </c>
      <c r="Y28" s="187" t="s">
        <v>29</v>
      </c>
      <c r="Z28" s="187" t="s">
        <v>27</v>
      </c>
      <c r="AA28" s="187" t="s">
        <v>28</v>
      </c>
      <c r="AB28" s="180"/>
      <c r="AC28" s="180">
        <v>0</v>
      </c>
      <c r="AD28" s="187" t="s">
        <v>873</v>
      </c>
      <c r="AE28" s="187"/>
      <c r="AF28" s="187"/>
      <c r="AG28" s="187"/>
      <c r="AH28" s="187"/>
      <c r="AI28" s="187"/>
      <c r="AJ28" s="187"/>
      <c r="AK28" s="210">
        <v>1</v>
      </c>
      <c r="AL28" s="192"/>
      <c r="AM28" s="192"/>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row>
    <row r="29" spans="1:156" s="4" customFormat="1" ht="78.75">
      <c r="A29" s="386"/>
      <c r="B29" s="287"/>
      <c r="C29" s="298"/>
      <c r="D29" s="324"/>
      <c r="E29" s="324"/>
      <c r="F29" s="187" t="s">
        <v>437</v>
      </c>
      <c r="G29" s="206">
        <f t="shared" si="2"/>
        <v>0</v>
      </c>
      <c r="H29" s="207">
        <v>15</v>
      </c>
      <c r="I29" s="179" t="s">
        <v>605</v>
      </c>
      <c r="J29" s="187" t="s">
        <v>438</v>
      </c>
      <c r="K29" s="180">
        <f t="shared" si="1"/>
        <v>0</v>
      </c>
      <c r="L29" s="181">
        <v>100</v>
      </c>
      <c r="M29" s="187" t="s">
        <v>97</v>
      </c>
      <c r="N29" s="213">
        <v>20000</v>
      </c>
      <c r="O29" s="184">
        <f t="shared" si="0"/>
        <v>0</v>
      </c>
      <c r="P29" s="186" t="s">
        <v>98</v>
      </c>
      <c r="Q29" s="208" t="s">
        <v>75</v>
      </c>
      <c r="R29" s="208" t="s">
        <v>23</v>
      </c>
      <c r="S29" s="186" t="s">
        <v>80</v>
      </c>
      <c r="T29" s="187" t="s">
        <v>549</v>
      </c>
      <c r="U29" s="209" t="s">
        <v>425</v>
      </c>
      <c r="V29" s="186" t="s">
        <v>24</v>
      </c>
      <c r="W29" s="187" t="s">
        <v>56</v>
      </c>
      <c r="X29" s="187" t="s">
        <v>55</v>
      </c>
      <c r="Y29" s="187" t="s">
        <v>29</v>
      </c>
      <c r="Z29" s="187" t="s">
        <v>27</v>
      </c>
      <c r="AA29" s="187" t="s">
        <v>28</v>
      </c>
      <c r="AB29" s="180"/>
      <c r="AC29" s="180">
        <v>0</v>
      </c>
      <c r="AD29" s="187" t="s">
        <v>874</v>
      </c>
      <c r="AE29" s="187"/>
      <c r="AF29" s="187"/>
      <c r="AG29" s="187"/>
      <c r="AH29" s="187"/>
      <c r="AI29" s="187"/>
      <c r="AJ29" s="187"/>
      <c r="AK29" s="214">
        <v>20000</v>
      </c>
      <c r="AL29" s="192"/>
      <c r="AM29" s="192"/>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row>
    <row r="30" spans="1:156" s="4" customFormat="1" ht="78.75">
      <c r="A30" s="386"/>
      <c r="B30" s="287"/>
      <c r="C30" s="298"/>
      <c r="D30" s="325"/>
      <c r="E30" s="325"/>
      <c r="F30" s="187" t="s">
        <v>439</v>
      </c>
      <c r="G30" s="206">
        <f t="shared" si="2"/>
        <v>0</v>
      </c>
      <c r="H30" s="207">
        <v>15</v>
      </c>
      <c r="I30" s="179" t="s">
        <v>606</v>
      </c>
      <c r="J30" s="187" t="s">
        <v>440</v>
      </c>
      <c r="K30" s="180">
        <f t="shared" si="1"/>
        <v>0</v>
      </c>
      <c r="L30" s="181">
        <v>100</v>
      </c>
      <c r="M30" s="187" t="s">
        <v>97</v>
      </c>
      <c r="N30" s="187">
        <v>1</v>
      </c>
      <c r="O30" s="184">
        <f t="shared" si="0"/>
        <v>0</v>
      </c>
      <c r="P30" s="186" t="s">
        <v>98</v>
      </c>
      <c r="Q30" s="208" t="s">
        <v>75</v>
      </c>
      <c r="R30" s="208" t="s">
        <v>23</v>
      </c>
      <c r="S30" s="186" t="s">
        <v>80</v>
      </c>
      <c r="T30" s="187" t="s">
        <v>549</v>
      </c>
      <c r="U30" s="209" t="s">
        <v>425</v>
      </c>
      <c r="V30" s="186" t="s">
        <v>58</v>
      </c>
      <c r="W30" s="187" t="s">
        <v>57</v>
      </c>
      <c r="X30" s="187" t="s">
        <v>54</v>
      </c>
      <c r="Y30" s="187" t="s">
        <v>29</v>
      </c>
      <c r="Z30" s="187" t="s">
        <v>27</v>
      </c>
      <c r="AA30" s="187" t="s">
        <v>28</v>
      </c>
      <c r="AB30" s="180"/>
      <c r="AC30" s="180">
        <v>0</v>
      </c>
      <c r="AD30" s="187" t="s">
        <v>875</v>
      </c>
      <c r="AE30" s="187"/>
      <c r="AF30" s="187"/>
      <c r="AG30" s="187"/>
      <c r="AH30" s="187"/>
      <c r="AI30" s="187"/>
      <c r="AJ30" s="187"/>
      <c r="AK30" s="210">
        <v>1</v>
      </c>
      <c r="AL30" s="192"/>
      <c r="AM30" s="192"/>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row>
    <row r="31" spans="1:156" s="4" customFormat="1" ht="78.75">
      <c r="A31" s="386"/>
      <c r="B31" s="287"/>
      <c r="C31" s="298" t="s">
        <v>441</v>
      </c>
      <c r="D31" s="297">
        <v>30</v>
      </c>
      <c r="E31" s="286">
        <f>(SUM(G31:G37)*D31)/100</f>
        <v>0.9500000000000002</v>
      </c>
      <c r="F31" s="187" t="s">
        <v>442</v>
      </c>
      <c r="G31" s="206">
        <f t="shared" si="2"/>
        <v>0</v>
      </c>
      <c r="H31" s="207">
        <v>15</v>
      </c>
      <c r="I31" s="179" t="s">
        <v>607</v>
      </c>
      <c r="J31" s="187" t="s">
        <v>443</v>
      </c>
      <c r="K31" s="180">
        <f t="shared" si="1"/>
        <v>0</v>
      </c>
      <c r="L31" s="181">
        <v>100</v>
      </c>
      <c r="M31" s="187" t="s">
        <v>97</v>
      </c>
      <c r="N31" s="187">
        <v>1</v>
      </c>
      <c r="O31" s="184">
        <f t="shared" si="0"/>
        <v>0</v>
      </c>
      <c r="P31" s="186" t="s">
        <v>98</v>
      </c>
      <c r="Q31" s="208" t="s">
        <v>76</v>
      </c>
      <c r="R31" s="208" t="s">
        <v>31</v>
      </c>
      <c r="S31" s="208" t="s">
        <v>81</v>
      </c>
      <c r="T31" s="187" t="s">
        <v>549</v>
      </c>
      <c r="U31" s="209" t="s">
        <v>425</v>
      </c>
      <c r="V31" s="186" t="s">
        <v>58</v>
      </c>
      <c r="W31" s="187" t="s">
        <v>13</v>
      </c>
      <c r="X31" s="187" t="s">
        <v>32</v>
      </c>
      <c r="Y31" s="187" t="s">
        <v>29</v>
      </c>
      <c r="Z31" s="187" t="s">
        <v>27</v>
      </c>
      <c r="AA31" s="187" t="s">
        <v>28</v>
      </c>
      <c r="AB31" s="180"/>
      <c r="AC31" s="180">
        <v>0</v>
      </c>
      <c r="AD31" s="187" t="s">
        <v>876</v>
      </c>
      <c r="AE31" s="187"/>
      <c r="AF31" s="187"/>
      <c r="AG31" s="187"/>
      <c r="AH31" s="187"/>
      <c r="AI31" s="187"/>
      <c r="AJ31" s="187"/>
      <c r="AK31" s="210">
        <v>1</v>
      </c>
      <c r="AL31" s="192"/>
      <c r="AM31" s="192"/>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row>
    <row r="32" spans="1:156" s="4" customFormat="1" ht="123.75">
      <c r="A32" s="386"/>
      <c r="B32" s="287"/>
      <c r="C32" s="298"/>
      <c r="D32" s="297"/>
      <c r="E32" s="324"/>
      <c r="F32" s="187" t="s">
        <v>444</v>
      </c>
      <c r="G32" s="206">
        <f t="shared" si="2"/>
        <v>0</v>
      </c>
      <c r="H32" s="207">
        <v>25</v>
      </c>
      <c r="I32" s="179" t="s">
        <v>608</v>
      </c>
      <c r="J32" s="187" t="s">
        <v>445</v>
      </c>
      <c r="K32" s="180">
        <f t="shared" si="1"/>
        <v>0</v>
      </c>
      <c r="L32" s="181">
        <v>100</v>
      </c>
      <c r="M32" s="187" t="s">
        <v>97</v>
      </c>
      <c r="N32" s="187">
        <v>4</v>
      </c>
      <c r="O32" s="184">
        <f t="shared" si="0"/>
        <v>0</v>
      </c>
      <c r="P32" s="186" t="s">
        <v>98</v>
      </c>
      <c r="Q32" s="208" t="s">
        <v>76</v>
      </c>
      <c r="R32" s="208" t="s">
        <v>31</v>
      </c>
      <c r="S32" s="208" t="s">
        <v>81</v>
      </c>
      <c r="T32" s="187" t="s">
        <v>549</v>
      </c>
      <c r="U32" s="209" t="s">
        <v>425</v>
      </c>
      <c r="V32" s="186" t="s">
        <v>58</v>
      </c>
      <c r="W32" s="187" t="s">
        <v>13</v>
      </c>
      <c r="X32" s="187" t="s">
        <v>32</v>
      </c>
      <c r="Y32" s="187" t="s">
        <v>29</v>
      </c>
      <c r="Z32" s="187" t="s">
        <v>27</v>
      </c>
      <c r="AA32" s="187" t="s">
        <v>28</v>
      </c>
      <c r="AB32" s="180"/>
      <c r="AC32" s="180">
        <v>0</v>
      </c>
      <c r="AD32" s="187" t="s">
        <v>877</v>
      </c>
      <c r="AE32" s="187"/>
      <c r="AF32" s="187"/>
      <c r="AG32" s="187"/>
      <c r="AH32" s="187"/>
      <c r="AI32" s="187"/>
      <c r="AJ32" s="187"/>
      <c r="AK32" s="210">
        <v>4</v>
      </c>
      <c r="AL32" s="192"/>
      <c r="AM32" s="192"/>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row>
    <row r="33" spans="1:156" s="4" customFormat="1" ht="78.75">
      <c r="A33" s="386"/>
      <c r="B33" s="287"/>
      <c r="C33" s="298"/>
      <c r="D33" s="297"/>
      <c r="E33" s="324"/>
      <c r="F33" s="187" t="s">
        <v>446</v>
      </c>
      <c r="G33" s="206">
        <f t="shared" si="2"/>
        <v>0</v>
      </c>
      <c r="H33" s="207">
        <v>25</v>
      </c>
      <c r="I33" s="179" t="s">
        <v>609</v>
      </c>
      <c r="J33" s="187" t="s">
        <v>561</v>
      </c>
      <c r="K33" s="180">
        <f t="shared" si="1"/>
        <v>0</v>
      </c>
      <c r="L33" s="181">
        <v>100</v>
      </c>
      <c r="M33" s="187" t="s">
        <v>97</v>
      </c>
      <c r="N33" s="187">
        <v>1</v>
      </c>
      <c r="O33" s="184">
        <f t="shared" si="0"/>
        <v>0</v>
      </c>
      <c r="P33" s="186" t="s">
        <v>98</v>
      </c>
      <c r="Q33" s="208" t="s">
        <v>76</v>
      </c>
      <c r="R33" s="208" t="s">
        <v>23</v>
      </c>
      <c r="S33" s="208" t="s">
        <v>81</v>
      </c>
      <c r="T33" s="187" t="s">
        <v>549</v>
      </c>
      <c r="U33" s="209" t="s">
        <v>425</v>
      </c>
      <c r="V33" s="186" t="s">
        <v>24</v>
      </c>
      <c r="W33" s="187" t="s">
        <v>57</v>
      </c>
      <c r="X33" s="187" t="s">
        <v>55</v>
      </c>
      <c r="Y33" s="187" t="s">
        <v>29</v>
      </c>
      <c r="Z33" s="187" t="s">
        <v>27</v>
      </c>
      <c r="AA33" s="187" t="s">
        <v>28</v>
      </c>
      <c r="AB33" s="180"/>
      <c r="AC33" s="180">
        <v>0</v>
      </c>
      <c r="AD33" s="187" t="s">
        <v>878</v>
      </c>
      <c r="AE33" s="187"/>
      <c r="AF33" s="187"/>
      <c r="AG33" s="187"/>
      <c r="AH33" s="187"/>
      <c r="AI33" s="187"/>
      <c r="AJ33" s="187"/>
      <c r="AK33" s="210">
        <v>1</v>
      </c>
      <c r="AL33" s="192"/>
      <c r="AM33" s="192"/>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row>
    <row r="34" spans="1:156" s="4" customFormat="1" ht="223.5" customHeight="1">
      <c r="A34" s="386"/>
      <c r="B34" s="287"/>
      <c r="C34" s="298"/>
      <c r="D34" s="297"/>
      <c r="E34" s="324"/>
      <c r="F34" s="187" t="s">
        <v>447</v>
      </c>
      <c r="G34" s="206">
        <f t="shared" si="2"/>
        <v>0</v>
      </c>
      <c r="H34" s="207">
        <v>10</v>
      </c>
      <c r="I34" s="179" t="s">
        <v>610</v>
      </c>
      <c r="J34" s="187" t="s">
        <v>448</v>
      </c>
      <c r="K34" s="180">
        <f t="shared" si="1"/>
        <v>0</v>
      </c>
      <c r="L34" s="181">
        <v>100</v>
      </c>
      <c r="M34" s="187" t="s">
        <v>97</v>
      </c>
      <c r="N34" s="187">
        <v>1</v>
      </c>
      <c r="O34" s="184">
        <f t="shared" si="0"/>
        <v>0</v>
      </c>
      <c r="P34" s="186" t="s">
        <v>98</v>
      </c>
      <c r="Q34" s="208" t="s">
        <v>76</v>
      </c>
      <c r="R34" s="208" t="s">
        <v>31</v>
      </c>
      <c r="S34" s="208" t="s">
        <v>81</v>
      </c>
      <c r="T34" s="187" t="s">
        <v>549</v>
      </c>
      <c r="U34" s="209" t="s">
        <v>425</v>
      </c>
      <c r="V34" s="208" t="s">
        <v>12</v>
      </c>
      <c r="W34" s="187" t="s">
        <v>13</v>
      </c>
      <c r="X34" s="187" t="s">
        <v>32</v>
      </c>
      <c r="Y34" s="187" t="s">
        <v>29</v>
      </c>
      <c r="Z34" s="187" t="s">
        <v>27</v>
      </c>
      <c r="AA34" s="187" t="s">
        <v>28</v>
      </c>
      <c r="AB34" s="180"/>
      <c r="AC34" s="180">
        <v>0</v>
      </c>
      <c r="AD34" s="187" t="s">
        <v>879</v>
      </c>
      <c r="AE34" s="187"/>
      <c r="AF34" s="187"/>
      <c r="AG34" s="187"/>
      <c r="AH34" s="187"/>
      <c r="AI34" s="187"/>
      <c r="AJ34" s="187"/>
      <c r="AK34" s="210">
        <v>1</v>
      </c>
      <c r="AL34" s="192"/>
      <c r="AM34" s="192"/>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row>
    <row r="35" spans="1:156" s="4" customFormat="1" ht="123.75">
      <c r="A35" s="386"/>
      <c r="B35" s="287"/>
      <c r="C35" s="298"/>
      <c r="D35" s="297"/>
      <c r="E35" s="324"/>
      <c r="F35" s="187" t="s">
        <v>449</v>
      </c>
      <c r="G35" s="206">
        <f t="shared" si="2"/>
        <v>0</v>
      </c>
      <c r="H35" s="207">
        <v>10</v>
      </c>
      <c r="I35" s="179" t="s">
        <v>611</v>
      </c>
      <c r="J35" s="187" t="s">
        <v>450</v>
      </c>
      <c r="K35" s="180">
        <f t="shared" si="1"/>
        <v>0</v>
      </c>
      <c r="L35" s="181">
        <v>100</v>
      </c>
      <c r="M35" s="187" t="s">
        <v>97</v>
      </c>
      <c r="N35" s="187">
        <v>1</v>
      </c>
      <c r="O35" s="184">
        <f t="shared" si="0"/>
        <v>0</v>
      </c>
      <c r="P35" s="186" t="s">
        <v>98</v>
      </c>
      <c r="Q35" s="208" t="s">
        <v>76</v>
      </c>
      <c r="R35" s="208" t="s">
        <v>31</v>
      </c>
      <c r="S35" s="208" t="s">
        <v>81</v>
      </c>
      <c r="T35" s="187" t="s">
        <v>549</v>
      </c>
      <c r="U35" s="209" t="s">
        <v>425</v>
      </c>
      <c r="V35" s="208" t="s">
        <v>12</v>
      </c>
      <c r="W35" s="187" t="s">
        <v>25</v>
      </c>
      <c r="X35" s="187" t="s">
        <v>32</v>
      </c>
      <c r="Y35" s="187" t="s">
        <v>29</v>
      </c>
      <c r="Z35" s="187" t="s">
        <v>27</v>
      </c>
      <c r="AA35" s="187" t="s">
        <v>28</v>
      </c>
      <c r="AB35" s="180"/>
      <c r="AC35" s="180">
        <v>0</v>
      </c>
      <c r="AD35" s="187" t="s">
        <v>880</v>
      </c>
      <c r="AE35" s="187"/>
      <c r="AF35" s="187"/>
      <c r="AG35" s="187"/>
      <c r="AH35" s="187"/>
      <c r="AI35" s="187"/>
      <c r="AJ35" s="187"/>
      <c r="AK35" s="210">
        <v>3</v>
      </c>
      <c r="AL35" s="192"/>
      <c r="AM35" s="192"/>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row>
    <row r="36" spans="1:156" s="4" customFormat="1" ht="78.75">
      <c r="A36" s="386"/>
      <c r="B36" s="287"/>
      <c r="C36" s="298"/>
      <c r="D36" s="297"/>
      <c r="E36" s="324"/>
      <c r="F36" s="187" t="s">
        <v>451</v>
      </c>
      <c r="G36" s="206">
        <f t="shared" si="2"/>
        <v>3.166666666666667</v>
      </c>
      <c r="H36" s="207">
        <v>10</v>
      </c>
      <c r="I36" s="179" t="s">
        <v>681</v>
      </c>
      <c r="J36" s="187" t="s">
        <v>452</v>
      </c>
      <c r="K36" s="180">
        <f t="shared" si="1"/>
        <v>31.666666666666668</v>
      </c>
      <c r="L36" s="181">
        <v>100</v>
      </c>
      <c r="M36" s="187" t="s">
        <v>97</v>
      </c>
      <c r="N36" s="187">
        <v>60</v>
      </c>
      <c r="O36" s="184">
        <f t="shared" si="0"/>
        <v>19</v>
      </c>
      <c r="P36" s="186" t="s">
        <v>98</v>
      </c>
      <c r="Q36" s="208" t="s">
        <v>76</v>
      </c>
      <c r="R36" s="208" t="s">
        <v>31</v>
      </c>
      <c r="S36" s="208" t="s">
        <v>80</v>
      </c>
      <c r="T36" s="187" t="s">
        <v>549</v>
      </c>
      <c r="U36" s="209" t="s">
        <v>425</v>
      </c>
      <c r="V36" s="186" t="s">
        <v>24</v>
      </c>
      <c r="W36" s="187" t="s">
        <v>13</v>
      </c>
      <c r="X36" s="187" t="s">
        <v>32</v>
      </c>
      <c r="Y36" s="187" t="s">
        <v>29</v>
      </c>
      <c r="Z36" s="187" t="s">
        <v>27</v>
      </c>
      <c r="AA36" s="187" t="s">
        <v>28</v>
      </c>
      <c r="AB36" s="180">
        <v>15</v>
      </c>
      <c r="AC36" s="180">
        <v>19</v>
      </c>
      <c r="AD36" s="187" t="s">
        <v>881</v>
      </c>
      <c r="AE36" s="187">
        <v>15</v>
      </c>
      <c r="AF36" s="187"/>
      <c r="AG36" s="187"/>
      <c r="AH36" s="187">
        <v>15</v>
      </c>
      <c r="AI36" s="187"/>
      <c r="AJ36" s="187"/>
      <c r="AK36" s="210">
        <v>15</v>
      </c>
      <c r="AL36" s="192"/>
      <c r="AM36" s="192"/>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row>
    <row r="37" spans="1:156" s="4" customFormat="1" ht="112.5">
      <c r="A37" s="386"/>
      <c r="B37" s="287"/>
      <c r="C37" s="298"/>
      <c r="D37" s="297"/>
      <c r="E37" s="325"/>
      <c r="F37" s="187" t="s">
        <v>453</v>
      </c>
      <c r="G37" s="206">
        <f t="shared" si="2"/>
        <v>0</v>
      </c>
      <c r="H37" s="207">
        <v>5</v>
      </c>
      <c r="I37" s="179" t="s">
        <v>682</v>
      </c>
      <c r="J37" s="187" t="s">
        <v>454</v>
      </c>
      <c r="K37" s="180">
        <f t="shared" si="1"/>
        <v>0</v>
      </c>
      <c r="L37" s="181">
        <v>100</v>
      </c>
      <c r="M37" s="187" t="s">
        <v>97</v>
      </c>
      <c r="N37" s="187">
        <v>1</v>
      </c>
      <c r="O37" s="184">
        <f t="shared" si="0"/>
        <v>0</v>
      </c>
      <c r="P37" s="186" t="s">
        <v>98</v>
      </c>
      <c r="Q37" s="208" t="s">
        <v>76</v>
      </c>
      <c r="R37" s="208" t="s">
        <v>23</v>
      </c>
      <c r="S37" s="208" t="s">
        <v>80</v>
      </c>
      <c r="T37" s="187" t="s">
        <v>549</v>
      </c>
      <c r="U37" s="209" t="s">
        <v>455</v>
      </c>
      <c r="V37" s="186" t="s">
        <v>24</v>
      </c>
      <c r="W37" s="187" t="s">
        <v>13</v>
      </c>
      <c r="X37" s="187" t="s">
        <v>32</v>
      </c>
      <c r="Y37" s="187" t="s">
        <v>8</v>
      </c>
      <c r="Z37" s="187" t="s">
        <v>27</v>
      </c>
      <c r="AA37" s="187" t="s">
        <v>28</v>
      </c>
      <c r="AB37" s="180"/>
      <c r="AC37" s="180">
        <v>0</v>
      </c>
      <c r="AD37" s="187" t="s">
        <v>882</v>
      </c>
      <c r="AE37" s="187"/>
      <c r="AF37" s="187"/>
      <c r="AG37" s="187"/>
      <c r="AH37" s="187"/>
      <c r="AI37" s="187"/>
      <c r="AJ37" s="187"/>
      <c r="AK37" s="210">
        <v>1</v>
      </c>
      <c r="AL37" s="192"/>
      <c r="AM37" s="192"/>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row>
    <row r="38" spans="1:156" s="4" customFormat="1" ht="112.5">
      <c r="A38" s="386"/>
      <c r="B38" s="288"/>
      <c r="C38" s="187" t="s">
        <v>456</v>
      </c>
      <c r="D38" s="213">
        <v>20</v>
      </c>
      <c r="E38" s="213">
        <f>(G38*D38)/100</f>
        <v>2</v>
      </c>
      <c r="F38" s="187" t="s">
        <v>457</v>
      </c>
      <c r="G38" s="206">
        <f t="shared" si="2"/>
        <v>10</v>
      </c>
      <c r="H38" s="207">
        <v>100</v>
      </c>
      <c r="I38" s="179" t="s">
        <v>614</v>
      </c>
      <c r="J38" s="187" t="s">
        <v>458</v>
      </c>
      <c r="K38" s="180">
        <f t="shared" si="1"/>
        <v>10</v>
      </c>
      <c r="L38" s="181">
        <v>100</v>
      </c>
      <c r="M38" s="187" t="s">
        <v>97</v>
      </c>
      <c r="N38" s="187">
        <v>1</v>
      </c>
      <c r="O38" s="184">
        <f t="shared" si="0"/>
        <v>0.1</v>
      </c>
      <c r="P38" s="186" t="s">
        <v>98</v>
      </c>
      <c r="Q38" s="208" t="s">
        <v>76</v>
      </c>
      <c r="R38" s="208" t="s">
        <v>31</v>
      </c>
      <c r="S38" s="208" t="s">
        <v>80</v>
      </c>
      <c r="T38" s="187" t="s">
        <v>549</v>
      </c>
      <c r="U38" s="209" t="s">
        <v>455</v>
      </c>
      <c r="V38" s="186" t="s">
        <v>24</v>
      </c>
      <c r="W38" s="187" t="s">
        <v>25</v>
      </c>
      <c r="X38" s="187" t="s">
        <v>52</v>
      </c>
      <c r="Y38" s="187" t="s">
        <v>29</v>
      </c>
      <c r="Z38" s="187" t="s">
        <v>27</v>
      </c>
      <c r="AA38" s="187" t="s">
        <v>28</v>
      </c>
      <c r="AB38" s="180"/>
      <c r="AC38" s="180">
        <v>0.1</v>
      </c>
      <c r="AD38" s="187" t="s">
        <v>882</v>
      </c>
      <c r="AE38" s="187"/>
      <c r="AF38" s="187"/>
      <c r="AG38" s="187"/>
      <c r="AH38" s="187"/>
      <c r="AI38" s="187"/>
      <c r="AJ38" s="187"/>
      <c r="AK38" s="210">
        <v>1</v>
      </c>
      <c r="AL38" s="192"/>
      <c r="AM38" s="192"/>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row>
    <row r="39" spans="1:156" s="6" customFormat="1" ht="75.75" customHeight="1">
      <c r="A39" s="392" t="s">
        <v>173</v>
      </c>
      <c r="B39" s="294">
        <f>(E39:E60)</f>
        <v>4.5</v>
      </c>
      <c r="C39" s="345" t="s">
        <v>121</v>
      </c>
      <c r="D39" s="362">
        <v>20</v>
      </c>
      <c r="E39" s="289">
        <f>(SUM(G39:G46)*D39)/100</f>
        <v>4.5</v>
      </c>
      <c r="F39" s="391" t="s">
        <v>122</v>
      </c>
      <c r="G39" s="321">
        <f>(SUM(K39:K40:K41)*H39)/100</f>
        <v>0</v>
      </c>
      <c r="H39" s="271">
        <v>15</v>
      </c>
      <c r="I39" s="170" t="s">
        <v>626</v>
      </c>
      <c r="J39" s="155" t="s">
        <v>123</v>
      </c>
      <c r="K39" s="163">
        <f t="shared" si="1"/>
        <v>0</v>
      </c>
      <c r="L39" s="12">
        <v>40</v>
      </c>
      <c r="M39" s="155">
        <v>8</v>
      </c>
      <c r="N39" s="155">
        <v>4</v>
      </c>
      <c r="O39" s="145">
        <f t="shared" si="0"/>
        <v>0</v>
      </c>
      <c r="P39" s="3" t="s">
        <v>98</v>
      </c>
      <c r="Q39" s="28" t="s">
        <v>76</v>
      </c>
      <c r="R39" s="28" t="s">
        <v>31</v>
      </c>
      <c r="S39" s="28" t="s">
        <v>80</v>
      </c>
      <c r="T39" s="155" t="s">
        <v>545</v>
      </c>
      <c r="U39" s="155" t="s">
        <v>124</v>
      </c>
      <c r="V39" s="155" t="s">
        <v>12</v>
      </c>
      <c r="W39" s="155" t="s">
        <v>125</v>
      </c>
      <c r="X39" s="160" t="s">
        <v>55</v>
      </c>
      <c r="Y39" s="345" t="s">
        <v>126</v>
      </c>
      <c r="Z39" s="155" t="s">
        <v>50</v>
      </c>
      <c r="AA39" s="155" t="s">
        <v>38</v>
      </c>
      <c r="AB39" s="29">
        <v>0</v>
      </c>
      <c r="AC39" s="29"/>
      <c r="AD39" s="29"/>
      <c r="AE39" s="29">
        <v>0</v>
      </c>
      <c r="AF39" s="29"/>
      <c r="AG39" s="29"/>
      <c r="AH39" s="29">
        <v>2</v>
      </c>
      <c r="AI39" s="29"/>
      <c r="AJ39" s="29"/>
      <c r="AK39" s="128">
        <v>2</v>
      </c>
      <c r="AL39" s="4"/>
      <c r="AM39" s="4"/>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row>
    <row r="40" spans="1:156" s="6" customFormat="1" ht="78.75">
      <c r="A40" s="393"/>
      <c r="B40" s="295"/>
      <c r="C40" s="346"/>
      <c r="D40" s="361"/>
      <c r="E40" s="315"/>
      <c r="F40" s="346"/>
      <c r="G40" s="322"/>
      <c r="H40" s="403"/>
      <c r="I40" s="170" t="s">
        <v>617</v>
      </c>
      <c r="J40" s="30" t="s">
        <v>127</v>
      </c>
      <c r="K40" s="163">
        <f t="shared" si="1"/>
        <v>0</v>
      </c>
      <c r="L40" s="12">
        <v>30</v>
      </c>
      <c r="M40" s="160" t="s">
        <v>97</v>
      </c>
      <c r="N40" s="31">
        <v>3</v>
      </c>
      <c r="O40" s="145">
        <f t="shared" si="0"/>
        <v>0</v>
      </c>
      <c r="P40" s="3" t="s">
        <v>98</v>
      </c>
      <c r="Q40" s="28" t="s">
        <v>76</v>
      </c>
      <c r="R40" s="28" t="s">
        <v>31</v>
      </c>
      <c r="S40" s="28" t="s">
        <v>80</v>
      </c>
      <c r="T40" s="155" t="s">
        <v>545</v>
      </c>
      <c r="U40" s="160" t="s">
        <v>97</v>
      </c>
      <c r="V40" s="155" t="s">
        <v>12</v>
      </c>
      <c r="W40" s="155" t="s">
        <v>125</v>
      </c>
      <c r="X40" s="160" t="s">
        <v>54</v>
      </c>
      <c r="Y40" s="346"/>
      <c r="Z40" s="157" t="s">
        <v>128</v>
      </c>
      <c r="AA40" s="157" t="s">
        <v>129</v>
      </c>
      <c r="AB40" s="29">
        <v>0</v>
      </c>
      <c r="AC40" s="29"/>
      <c r="AD40" s="29"/>
      <c r="AE40" s="29">
        <v>0</v>
      </c>
      <c r="AF40" s="29"/>
      <c r="AG40" s="29"/>
      <c r="AH40" s="29">
        <v>0</v>
      </c>
      <c r="AI40" s="29"/>
      <c r="AJ40" s="29"/>
      <c r="AK40" s="129">
        <v>2</v>
      </c>
      <c r="AL40" s="4"/>
      <c r="AM40" s="4"/>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row>
    <row r="41" spans="1:156" s="6" customFormat="1" ht="78.75">
      <c r="A41" s="393"/>
      <c r="B41" s="295"/>
      <c r="C41" s="346"/>
      <c r="D41" s="361"/>
      <c r="E41" s="315"/>
      <c r="F41" s="346"/>
      <c r="G41" s="323"/>
      <c r="H41" s="272"/>
      <c r="I41" s="170" t="s">
        <v>618</v>
      </c>
      <c r="J41" s="30" t="s">
        <v>130</v>
      </c>
      <c r="K41" s="163">
        <f t="shared" si="1"/>
        <v>0</v>
      </c>
      <c r="L41" s="12">
        <v>30</v>
      </c>
      <c r="M41" s="160" t="s">
        <v>97</v>
      </c>
      <c r="N41" s="157">
        <v>1</v>
      </c>
      <c r="O41" s="145">
        <f t="shared" si="0"/>
        <v>0</v>
      </c>
      <c r="P41" s="3" t="s">
        <v>98</v>
      </c>
      <c r="Q41" s="28" t="s">
        <v>76</v>
      </c>
      <c r="R41" s="28" t="s">
        <v>31</v>
      </c>
      <c r="S41" s="28" t="s">
        <v>80</v>
      </c>
      <c r="T41" s="155" t="s">
        <v>545</v>
      </c>
      <c r="U41" s="157" t="s">
        <v>131</v>
      </c>
      <c r="V41" s="155" t="s">
        <v>12</v>
      </c>
      <c r="W41" s="155" t="s">
        <v>125</v>
      </c>
      <c r="X41" s="160" t="s">
        <v>55</v>
      </c>
      <c r="Y41" s="157" t="s">
        <v>126</v>
      </c>
      <c r="Z41" s="155" t="s">
        <v>27</v>
      </c>
      <c r="AA41" s="157" t="s">
        <v>129</v>
      </c>
      <c r="AB41" s="29">
        <v>0</v>
      </c>
      <c r="AC41" s="29"/>
      <c r="AD41" s="29"/>
      <c r="AE41" s="29">
        <v>0</v>
      </c>
      <c r="AF41" s="29"/>
      <c r="AG41" s="29"/>
      <c r="AH41" s="29">
        <v>0</v>
      </c>
      <c r="AI41" s="29"/>
      <c r="AJ41" s="29"/>
      <c r="AK41" s="128">
        <v>1</v>
      </c>
      <c r="AL41" s="4"/>
      <c r="AM41" s="4"/>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row>
    <row r="42" spans="1:156" s="6" customFormat="1" ht="78.75">
      <c r="A42" s="393"/>
      <c r="B42" s="295"/>
      <c r="C42" s="346"/>
      <c r="D42" s="361"/>
      <c r="E42" s="315"/>
      <c r="F42" s="391" t="s">
        <v>132</v>
      </c>
      <c r="G42" s="321">
        <f>(SUM(K42:K43)*H42)/100</f>
        <v>0</v>
      </c>
      <c r="H42" s="271">
        <v>50</v>
      </c>
      <c r="I42" s="170" t="s">
        <v>619</v>
      </c>
      <c r="J42" s="157" t="s">
        <v>133</v>
      </c>
      <c r="K42" s="163">
        <f t="shared" si="1"/>
        <v>0</v>
      </c>
      <c r="L42" s="12">
        <v>40</v>
      </c>
      <c r="M42" s="160" t="s">
        <v>97</v>
      </c>
      <c r="N42" s="157">
        <v>1</v>
      </c>
      <c r="O42" s="145">
        <f t="shared" si="0"/>
        <v>0</v>
      </c>
      <c r="P42" s="3" t="s">
        <v>98</v>
      </c>
      <c r="Q42" s="28" t="s">
        <v>76</v>
      </c>
      <c r="R42" s="28" t="s">
        <v>31</v>
      </c>
      <c r="S42" s="28" t="s">
        <v>80</v>
      </c>
      <c r="T42" s="155" t="s">
        <v>545</v>
      </c>
      <c r="U42" s="157" t="s">
        <v>131</v>
      </c>
      <c r="V42" s="155" t="s">
        <v>12</v>
      </c>
      <c r="W42" s="155" t="s">
        <v>125</v>
      </c>
      <c r="X42" s="160" t="s">
        <v>15</v>
      </c>
      <c r="Y42" s="391" t="s">
        <v>126</v>
      </c>
      <c r="Z42" s="391" t="s">
        <v>27</v>
      </c>
      <c r="AA42" s="391" t="s">
        <v>28</v>
      </c>
      <c r="AB42" s="29">
        <v>0</v>
      </c>
      <c r="AC42" s="29"/>
      <c r="AD42" s="29"/>
      <c r="AE42" s="29">
        <v>1</v>
      </c>
      <c r="AF42" s="29"/>
      <c r="AG42" s="29"/>
      <c r="AH42" s="29">
        <v>0</v>
      </c>
      <c r="AI42" s="29"/>
      <c r="AJ42" s="29"/>
      <c r="AK42" s="128">
        <v>0</v>
      </c>
      <c r="AL42" s="4"/>
      <c r="AM42" s="4"/>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row>
    <row r="43" spans="1:156" s="6" customFormat="1" ht="56.25">
      <c r="A43" s="393"/>
      <c r="B43" s="295"/>
      <c r="C43" s="346"/>
      <c r="D43" s="361"/>
      <c r="E43" s="315"/>
      <c r="F43" s="346"/>
      <c r="G43" s="323"/>
      <c r="H43" s="272"/>
      <c r="I43" s="170" t="s">
        <v>620</v>
      </c>
      <c r="J43" s="157" t="s">
        <v>134</v>
      </c>
      <c r="K43" s="163">
        <f t="shared" si="1"/>
        <v>0</v>
      </c>
      <c r="L43" s="12">
        <v>60</v>
      </c>
      <c r="M43" s="160" t="s">
        <v>97</v>
      </c>
      <c r="N43" s="32">
        <v>0.2</v>
      </c>
      <c r="O43" s="145">
        <f t="shared" si="0"/>
        <v>0</v>
      </c>
      <c r="P43" s="3" t="s">
        <v>93</v>
      </c>
      <c r="Q43" s="28" t="s">
        <v>76</v>
      </c>
      <c r="R43" s="28" t="s">
        <v>23</v>
      </c>
      <c r="S43" s="28" t="s">
        <v>80</v>
      </c>
      <c r="T43" s="155" t="s">
        <v>545</v>
      </c>
      <c r="U43" s="157" t="s">
        <v>131</v>
      </c>
      <c r="V43" s="155" t="s">
        <v>12</v>
      </c>
      <c r="W43" s="155" t="s">
        <v>135</v>
      </c>
      <c r="X43" s="160" t="s">
        <v>54</v>
      </c>
      <c r="Y43" s="346"/>
      <c r="Z43" s="346"/>
      <c r="AA43" s="346"/>
      <c r="AB43" s="33">
        <v>0</v>
      </c>
      <c r="AC43" s="33"/>
      <c r="AD43" s="33"/>
      <c r="AE43" s="33">
        <v>0</v>
      </c>
      <c r="AF43" s="33"/>
      <c r="AG43" s="33"/>
      <c r="AH43" s="33">
        <v>0.1</v>
      </c>
      <c r="AI43" s="33"/>
      <c r="AJ43" s="33"/>
      <c r="AK43" s="130">
        <v>0.1</v>
      </c>
      <c r="AL43" s="4"/>
      <c r="AM43" s="4"/>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row>
    <row r="44" spans="1:156" s="6" customFormat="1" ht="78.75">
      <c r="A44" s="393"/>
      <c r="B44" s="295"/>
      <c r="C44" s="346"/>
      <c r="D44" s="361"/>
      <c r="E44" s="315"/>
      <c r="F44" s="155" t="s">
        <v>136</v>
      </c>
      <c r="G44" s="150">
        <f>(K44*H44)/100</f>
        <v>22.5</v>
      </c>
      <c r="H44" s="158">
        <v>15</v>
      </c>
      <c r="I44" s="170" t="s">
        <v>627</v>
      </c>
      <c r="J44" s="155" t="s">
        <v>137</v>
      </c>
      <c r="K44" s="163">
        <f t="shared" si="1"/>
        <v>150</v>
      </c>
      <c r="L44" s="34">
        <v>100</v>
      </c>
      <c r="M44" s="155">
        <v>2</v>
      </c>
      <c r="N44" s="155">
        <v>2</v>
      </c>
      <c r="O44" s="145">
        <f t="shared" si="0"/>
        <v>3</v>
      </c>
      <c r="P44" s="3" t="s">
        <v>98</v>
      </c>
      <c r="Q44" s="28" t="s">
        <v>76</v>
      </c>
      <c r="R44" s="28" t="s">
        <v>31</v>
      </c>
      <c r="S44" s="28" t="s">
        <v>80</v>
      </c>
      <c r="T44" s="155" t="s">
        <v>545</v>
      </c>
      <c r="U44" s="155" t="s">
        <v>124</v>
      </c>
      <c r="V44" s="155" t="s">
        <v>12</v>
      </c>
      <c r="W44" s="155" t="s">
        <v>135</v>
      </c>
      <c r="X44" s="155" t="s">
        <v>52</v>
      </c>
      <c r="Y44" s="155" t="s">
        <v>126</v>
      </c>
      <c r="Z44" s="155" t="s">
        <v>50</v>
      </c>
      <c r="AA44" s="155" t="s">
        <v>38</v>
      </c>
      <c r="AB44" s="29">
        <v>0</v>
      </c>
      <c r="AC44" s="29">
        <v>3</v>
      </c>
      <c r="AD44" s="174" t="s">
        <v>969</v>
      </c>
      <c r="AE44" s="29">
        <v>0</v>
      </c>
      <c r="AF44" s="29"/>
      <c r="AG44" s="29"/>
      <c r="AH44" s="29">
        <v>1</v>
      </c>
      <c r="AI44" s="29"/>
      <c r="AJ44" s="29"/>
      <c r="AK44" s="128">
        <v>1</v>
      </c>
      <c r="AL44" s="4"/>
      <c r="AM44" s="4"/>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row>
    <row r="45" spans="1:156" s="6" customFormat="1" ht="78.75">
      <c r="A45" s="393"/>
      <c r="B45" s="295"/>
      <c r="C45" s="346"/>
      <c r="D45" s="361"/>
      <c r="E45" s="315"/>
      <c r="F45" s="391" t="s">
        <v>138</v>
      </c>
      <c r="G45" s="321">
        <f>(SUM(K45:K46)*H45)/100</f>
        <v>0</v>
      </c>
      <c r="H45" s="271">
        <v>20</v>
      </c>
      <c r="I45" s="170" t="s">
        <v>683</v>
      </c>
      <c r="J45" s="30" t="s">
        <v>139</v>
      </c>
      <c r="K45" s="163">
        <f t="shared" si="1"/>
        <v>0</v>
      </c>
      <c r="L45" s="12">
        <v>60</v>
      </c>
      <c r="M45" s="35">
        <v>17307</v>
      </c>
      <c r="N45" s="35">
        <v>50</v>
      </c>
      <c r="O45" s="145">
        <f t="shared" si="0"/>
        <v>0</v>
      </c>
      <c r="P45" s="28" t="s">
        <v>140</v>
      </c>
      <c r="Q45" s="28" t="s">
        <v>76</v>
      </c>
      <c r="R45" s="28" t="s">
        <v>31</v>
      </c>
      <c r="S45" s="28" t="s">
        <v>80</v>
      </c>
      <c r="T45" s="155" t="s">
        <v>545</v>
      </c>
      <c r="U45" s="160" t="s">
        <v>97</v>
      </c>
      <c r="V45" s="155" t="s">
        <v>12</v>
      </c>
      <c r="W45" s="155" t="s">
        <v>125</v>
      </c>
      <c r="X45" s="160" t="s">
        <v>54</v>
      </c>
      <c r="Y45" s="155" t="s">
        <v>126</v>
      </c>
      <c r="Z45" s="155" t="s">
        <v>27</v>
      </c>
      <c r="AA45" s="155" t="s">
        <v>28</v>
      </c>
      <c r="AB45" s="29"/>
      <c r="AC45" s="29"/>
      <c r="AD45" s="29" t="s">
        <v>971</v>
      </c>
      <c r="AE45" s="29"/>
      <c r="AF45" s="29"/>
      <c r="AG45" s="29"/>
      <c r="AH45" s="29"/>
      <c r="AI45" s="29"/>
      <c r="AJ45" s="29"/>
      <c r="AK45" s="128"/>
      <c r="AL45" s="4"/>
      <c r="AM45" s="4"/>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row>
    <row r="46" spans="1:156" s="6" customFormat="1" ht="78.75">
      <c r="A46" s="393"/>
      <c r="B46" s="295"/>
      <c r="C46" s="346"/>
      <c r="D46" s="361"/>
      <c r="E46" s="316"/>
      <c r="F46" s="346"/>
      <c r="G46" s="323"/>
      <c r="H46" s="272"/>
      <c r="I46" s="170" t="s">
        <v>621</v>
      </c>
      <c r="J46" s="31" t="s">
        <v>141</v>
      </c>
      <c r="K46" s="163">
        <f t="shared" si="1"/>
        <v>0</v>
      </c>
      <c r="L46" s="12">
        <v>40</v>
      </c>
      <c r="M46" s="36" t="s">
        <v>97</v>
      </c>
      <c r="N46" s="36">
        <v>4</v>
      </c>
      <c r="O46" s="145">
        <f t="shared" si="0"/>
        <v>0</v>
      </c>
      <c r="P46" s="3" t="s">
        <v>98</v>
      </c>
      <c r="Q46" s="28" t="s">
        <v>76</v>
      </c>
      <c r="R46" s="28" t="s">
        <v>31</v>
      </c>
      <c r="S46" s="28" t="s">
        <v>80</v>
      </c>
      <c r="T46" s="155" t="s">
        <v>545</v>
      </c>
      <c r="U46" s="157" t="s">
        <v>131</v>
      </c>
      <c r="V46" s="155" t="s">
        <v>12</v>
      </c>
      <c r="W46" s="155" t="s">
        <v>125</v>
      </c>
      <c r="X46" s="160" t="s">
        <v>54</v>
      </c>
      <c r="Y46" s="155" t="s">
        <v>126</v>
      </c>
      <c r="Z46" s="155" t="s">
        <v>50</v>
      </c>
      <c r="AA46" s="155" t="s">
        <v>38</v>
      </c>
      <c r="AB46" s="29">
        <v>0</v>
      </c>
      <c r="AC46" s="29"/>
      <c r="AD46" s="29"/>
      <c r="AE46" s="29">
        <v>0</v>
      </c>
      <c r="AF46" s="29"/>
      <c r="AG46" s="29"/>
      <c r="AH46" s="29">
        <v>1</v>
      </c>
      <c r="AI46" s="29"/>
      <c r="AJ46" s="29"/>
      <c r="AK46" s="128">
        <v>3</v>
      </c>
      <c r="AL46" s="4"/>
      <c r="AM46" s="4"/>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row>
    <row r="47" spans="1:156" s="6" customFormat="1" ht="78.75">
      <c r="A47" s="393"/>
      <c r="B47" s="295"/>
      <c r="C47" s="345" t="s">
        <v>142</v>
      </c>
      <c r="D47" s="362">
        <v>20</v>
      </c>
      <c r="E47" s="289">
        <f>(SUM(G47:G50)*D47)/100</f>
        <v>0</v>
      </c>
      <c r="F47" s="345" t="s">
        <v>143</v>
      </c>
      <c r="G47" s="321">
        <f>(SUM(K47:K48)*H47)/100</f>
        <v>0</v>
      </c>
      <c r="H47" s="271">
        <v>30</v>
      </c>
      <c r="I47" s="170" t="s">
        <v>684</v>
      </c>
      <c r="J47" s="155" t="s">
        <v>144</v>
      </c>
      <c r="K47" s="163">
        <f t="shared" si="1"/>
        <v>0</v>
      </c>
      <c r="L47" s="11">
        <v>40</v>
      </c>
      <c r="M47" s="155">
        <v>4</v>
      </c>
      <c r="N47" s="155">
        <v>4</v>
      </c>
      <c r="O47" s="145">
        <f t="shared" si="0"/>
        <v>0</v>
      </c>
      <c r="P47" s="3" t="s">
        <v>98</v>
      </c>
      <c r="Q47" s="28" t="s">
        <v>76</v>
      </c>
      <c r="R47" s="28" t="s">
        <v>31</v>
      </c>
      <c r="S47" s="28" t="s">
        <v>80</v>
      </c>
      <c r="T47" s="155" t="s">
        <v>558</v>
      </c>
      <c r="U47" s="155" t="s">
        <v>145</v>
      </c>
      <c r="V47" s="155" t="s">
        <v>12</v>
      </c>
      <c r="W47" s="155" t="s">
        <v>125</v>
      </c>
      <c r="X47" s="160" t="s">
        <v>54</v>
      </c>
      <c r="Y47" s="155" t="s">
        <v>126</v>
      </c>
      <c r="Z47" s="155" t="s">
        <v>27</v>
      </c>
      <c r="AA47" s="155" t="s">
        <v>28</v>
      </c>
      <c r="AB47" s="29">
        <v>0</v>
      </c>
      <c r="AC47" s="29"/>
      <c r="AD47" s="29"/>
      <c r="AE47" s="29">
        <v>1</v>
      </c>
      <c r="AF47" s="29"/>
      <c r="AG47" s="29"/>
      <c r="AH47" s="29">
        <v>0</v>
      </c>
      <c r="AI47" s="29"/>
      <c r="AJ47" s="29"/>
      <c r="AK47" s="128">
        <v>3</v>
      </c>
      <c r="AL47" s="4"/>
      <c r="AM47" s="4"/>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row>
    <row r="48" spans="1:156" s="6" customFormat="1" ht="78.75">
      <c r="A48" s="393"/>
      <c r="B48" s="295"/>
      <c r="C48" s="346"/>
      <c r="D48" s="361"/>
      <c r="E48" s="315"/>
      <c r="F48" s="346"/>
      <c r="G48" s="323"/>
      <c r="H48" s="272"/>
      <c r="I48" s="170" t="s">
        <v>622</v>
      </c>
      <c r="J48" s="30" t="s">
        <v>146</v>
      </c>
      <c r="K48" s="163">
        <f t="shared" si="1"/>
        <v>0</v>
      </c>
      <c r="L48" s="11">
        <v>60</v>
      </c>
      <c r="M48" s="160" t="s">
        <v>97</v>
      </c>
      <c r="N48" s="157">
        <v>1</v>
      </c>
      <c r="O48" s="145">
        <f t="shared" si="0"/>
        <v>0</v>
      </c>
      <c r="P48" s="3" t="s">
        <v>98</v>
      </c>
      <c r="Q48" s="28" t="s">
        <v>76</v>
      </c>
      <c r="R48" s="28" t="s">
        <v>31</v>
      </c>
      <c r="S48" s="28" t="s">
        <v>80</v>
      </c>
      <c r="T48" s="155" t="s">
        <v>545</v>
      </c>
      <c r="U48" s="160" t="s">
        <v>97</v>
      </c>
      <c r="V48" s="155" t="s">
        <v>12</v>
      </c>
      <c r="W48" s="155" t="s">
        <v>125</v>
      </c>
      <c r="X48" s="160" t="s">
        <v>15</v>
      </c>
      <c r="Y48" s="155" t="s">
        <v>126</v>
      </c>
      <c r="Z48" s="155" t="s">
        <v>50</v>
      </c>
      <c r="AA48" s="155" t="s">
        <v>38</v>
      </c>
      <c r="AB48" s="29">
        <v>0</v>
      </c>
      <c r="AC48" s="29"/>
      <c r="AD48" s="29"/>
      <c r="AE48" s="29">
        <v>0</v>
      </c>
      <c r="AF48" s="29"/>
      <c r="AG48" s="29"/>
      <c r="AH48" s="29">
        <v>1</v>
      </c>
      <c r="AI48" s="29"/>
      <c r="AJ48" s="29"/>
      <c r="AK48" s="128">
        <v>0</v>
      </c>
      <c r="AL48" s="4"/>
      <c r="AM48" s="4"/>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row>
    <row r="49" spans="1:156" s="6" customFormat="1" ht="78.75">
      <c r="A49" s="393"/>
      <c r="B49" s="295"/>
      <c r="C49" s="346"/>
      <c r="D49" s="361"/>
      <c r="E49" s="315"/>
      <c r="F49" s="345" t="s">
        <v>147</v>
      </c>
      <c r="G49" s="321">
        <f>(SUM(K49:K50)*H49)/100</f>
        <v>0</v>
      </c>
      <c r="H49" s="271">
        <v>70</v>
      </c>
      <c r="I49" s="170" t="s">
        <v>685</v>
      </c>
      <c r="J49" s="29" t="s">
        <v>148</v>
      </c>
      <c r="K49" s="163">
        <f t="shared" si="1"/>
        <v>0</v>
      </c>
      <c r="L49" s="11">
        <v>50</v>
      </c>
      <c r="M49" s="160" t="s">
        <v>97</v>
      </c>
      <c r="N49" s="29">
        <v>1</v>
      </c>
      <c r="O49" s="145">
        <f t="shared" si="0"/>
        <v>0</v>
      </c>
      <c r="P49" s="3" t="s">
        <v>98</v>
      </c>
      <c r="Q49" s="28" t="s">
        <v>76</v>
      </c>
      <c r="R49" s="28" t="s">
        <v>31</v>
      </c>
      <c r="S49" s="28" t="s">
        <v>80</v>
      </c>
      <c r="T49" s="155" t="s">
        <v>545</v>
      </c>
      <c r="U49" s="155" t="s">
        <v>131</v>
      </c>
      <c r="V49" s="155" t="s">
        <v>12</v>
      </c>
      <c r="W49" s="155" t="s">
        <v>125</v>
      </c>
      <c r="X49" s="160" t="s">
        <v>15</v>
      </c>
      <c r="Y49" s="155" t="s">
        <v>126</v>
      </c>
      <c r="Z49" s="155" t="s">
        <v>27</v>
      </c>
      <c r="AA49" s="155" t="s">
        <v>28</v>
      </c>
      <c r="AB49" s="29">
        <v>0</v>
      </c>
      <c r="AC49" s="29"/>
      <c r="AD49" s="29"/>
      <c r="AE49" s="29">
        <v>0</v>
      </c>
      <c r="AF49" s="29"/>
      <c r="AG49" s="29"/>
      <c r="AH49" s="29">
        <v>0</v>
      </c>
      <c r="AI49" s="29"/>
      <c r="AJ49" s="29"/>
      <c r="AK49" s="128">
        <v>1</v>
      </c>
      <c r="AL49" s="4"/>
      <c r="AM49" s="4"/>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row>
    <row r="50" spans="1:156" s="6" customFormat="1" ht="78.75">
      <c r="A50" s="393"/>
      <c r="B50" s="295"/>
      <c r="C50" s="346"/>
      <c r="D50" s="361"/>
      <c r="E50" s="316"/>
      <c r="F50" s="346"/>
      <c r="G50" s="323"/>
      <c r="H50" s="272"/>
      <c r="I50" s="170" t="s">
        <v>623</v>
      </c>
      <c r="J50" s="29" t="s">
        <v>149</v>
      </c>
      <c r="K50" s="163">
        <f t="shared" si="1"/>
        <v>0</v>
      </c>
      <c r="L50" s="11">
        <v>50</v>
      </c>
      <c r="M50" s="160" t="s">
        <v>97</v>
      </c>
      <c r="N50" s="37">
        <v>2251</v>
      </c>
      <c r="O50" s="145">
        <f t="shared" si="0"/>
        <v>0</v>
      </c>
      <c r="P50" s="3" t="s">
        <v>98</v>
      </c>
      <c r="Q50" s="28" t="s">
        <v>76</v>
      </c>
      <c r="R50" s="28" t="s">
        <v>31</v>
      </c>
      <c r="S50" s="28" t="s">
        <v>80</v>
      </c>
      <c r="T50" s="155" t="s">
        <v>545</v>
      </c>
      <c r="U50" s="155" t="s">
        <v>131</v>
      </c>
      <c r="V50" s="3" t="s">
        <v>24</v>
      </c>
      <c r="W50" s="160" t="s">
        <v>57</v>
      </c>
      <c r="X50" s="160" t="s">
        <v>54</v>
      </c>
      <c r="Y50" s="160" t="s">
        <v>29</v>
      </c>
      <c r="Z50" s="155" t="s">
        <v>27</v>
      </c>
      <c r="AA50" s="155" t="s">
        <v>28</v>
      </c>
      <c r="AB50" s="29">
        <v>0</v>
      </c>
      <c r="AC50" s="29"/>
      <c r="AD50" s="29"/>
      <c r="AE50" s="29">
        <v>0</v>
      </c>
      <c r="AF50" s="29"/>
      <c r="AG50" s="29"/>
      <c r="AH50" s="29">
        <v>0</v>
      </c>
      <c r="AI50" s="29"/>
      <c r="AJ50" s="29"/>
      <c r="AK50" s="128">
        <v>2251</v>
      </c>
      <c r="AL50" s="4"/>
      <c r="AM50" s="4"/>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row>
    <row r="51" spans="1:156" s="6" customFormat="1" ht="56.25">
      <c r="A51" s="393"/>
      <c r="B51" s="295"/>
      <c r="C51" s="349" t="s">
        <v>150</v>
      </c>
      <c r="D51" s="360">
        <v>20</v>
      </c>
      <c r="E51" s="280">
        <f>(SUM(G51:G53)*D51)/100</f>
        <v>16.25</v>
      </c>
      <c r="F51" s="155" t="s">
        <v>151</v>
      </c>
      <c r="G51" s="150">
        <f>(K51*H51)/100</f>
        <v>6.25</v>
      </c>
      <c r="H51" s="158">
        <v>25</v>
      </c>
      <c r="I51" s="170" t="s">
        <v>686</v>
      </c>
      <c r="J51" s="155" t="s">
        <v>152</v>
      </c>
      <c r="K51" s="163">
        <f t="shared" si="1"/>
        <v>25</v>
      </c>
      <c r="L51" s="34">
        <v>100</v>
      </c>
      <c r="M51" s="38">
        <v>1</v>
      </c>
      <c r="N51" s="38">
        <v>1</v>
      </c>
      <c r="O51" s="145">
        <f t="shared" si="0"/>
        <v>0.25</v>
      </c>
      <c r="P51" s="3" t="s">
        <v>93</v>
      </c>
      <c r="Q51" s="28" t="s">
        <v>76</v>
      </c>
      <c r="R51" s="28" t="s">
        <v>23</v>
      </c>
      <c r="S51" s="28" t="s">
        <v>80</v>
      </c>
      <c r="T51" s="155" t="s">
        <v>546</v>
      </c>
      <c r="U51" s="160" t="s">
        <v>97</v>
      </c>
      <c r="V51" s="155" t="s">
        <v>12</v>
      </c>
      <c r="W51" s="155" t="s">
        <v>135</v>
      </c>
      <c r="X51" s="155" t="s">
        <v>52</v>
      </c>
      <c r="Y51" s="155" t="s">
        <v>126</v>
      </c>
      <c r="Z51" s="155" t="s">
        <v>50</v>
      </c>
      <c r="AA51" s="155" t="s">
        <v>38</v>
      </c>
      <c r="AB51" s="33">
        <v>0.25</v>
      </c>
      <c r="AC51" s="33">
        <v>0.25</v>
      </c>
      <c r="AD51" s="174" t="s">
        <v>962</v>
      </c>
      <c r="AE51" s="33">
        <v>0.25</v>
      </c>
      <c r="AF51" s="33"/>
      <c r="AG51" s="33"/>
      <c r="AH51" s="33">
        <v>0.25</v>
      </c>
      <c r="AI51" s="33"/>
      <c r="AJ51" s="33"/>
      <c r="AK51" s="130">
        <v>0.25</v>
      </c>
      <c r="AL51" s="4"/>
      <c r="AM51" s="4"/>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row>
    <row r="52" spans="1:156" s="6" customFormat="1" ht="60">
      <c r="A52" s="393"/>
      <c r="B52" s="295"/>
      <c r="C52" s="346"/>
      <c r="D52" s="361"/>
      <c r="E52" s="281"/>
      <c r="F52" s="155" t="s">
        <v>153</v>
      </c>
      <c r="G52" s="150">
        <f>(K52*H52)/100</f>
        <v>50</v>
      </c>
      <c r="H52" s="158">
        <v>50</v>
      </c>
      <c r="I52" s="170" t="s">
        <v>687</v>
      </c>
      <c r="J52" s="155" t="s">
        <v>154</v>
      </c>
      <c r="K52" s="163">
        <f t="shared" si="1"/>
        <v>100</v>
      </c>
      <c r="L52" s="34">
        <v>100</v>
      </c>
      <c r="M52" s="160" t="s">
        <v>97</v>
      </c>
      <c r="N52" s="155">
        <v>2</v>
      </c>
      <c r="O52" s="145">
        <f t="shared" si="0"/>
        <v>2</v>
      </c>
      <c r="P52" s="3" t="s">
        <v>98</v>
      </c>
      <c r="Q52" s="28" t="s">
        <v>76</v>
      </c>
      <c r="R52" s="28" t="s">
        <v>23</v>
      </c>
      <c r="S52" s="28" t="s">
        <v>80</v>
      </c>
      <c r="T52" s="155" t="s">
        <v>546</v>
      </c>
      <c r="U52" s="155" t="s">
        <v>576</v>
      </c>
      <c r="V52" s="155" t="s">
        <v>12</v>
      </c>
      <c r="W52" s="155" t="s">
        <v>135</v>
      </c>
      <c r="X52" s="155" t="s">
        <v>52</v>
      </c>
      <c r="Y52" s="155" t="s">
        <v>126</v>
      </c>
      <c r="Z52" s="155" t="s">
        <v>50</v>
      </c>
      <c r="AA52" s="155" t="s">
        <v>38</v>
      </c>
      <c r="AB52" s="29">
        <v>0</v>
      </c>
      <c r="AC52" s="29">
        <v>2</v>
      </c>
      <c r="AD52" s="174" t="s">
        <v>963</v>
      </c>
      <c r="AE52" s="29">
        <v>2</v>
      </c>
      <c r="AF52" s="29"/>
      <c r="AG52" s="29"/>
      <c r="AH52" s="29">
        <v>0</v>
      </c>
      <c r="AI52" s="29"/>
      <c r="AJ52" s="29"/>
      <c r="AK52" s="128">
        <v>0</v>
      </c>
      <c r="AL52" s="4"/>
      <c r="AM52" s="4"/>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row>
    <row r="53" spans="1:156" s="6" customFormat="1" ht="60">
      <c r="A53" s="393"/>
      <c r="B53" s="295"/>
      <c r="C53" s="346"/>
      <c r="D53" s="361"/>
      <c r="E53" s="282"/>
      <c r="F53" s="155" t="s">
        <v>155</v>
      </c>
      <c r="G53" s="150">
        <f>(K53*H53)/100</f>
        <v>25</v>
      </c>
      <c r="H53" s="158">
        <v>25</v>
      </c>
      <c r="I53" s="170" t="s">
        <v>688</v>
      </c>
      <c r="J53" s="155" t="s">
        <v>156</v>
      </c>
      <c r="K53" s="163">
        <f t="shared" si="1"/>
        <v>100</v>
      </c>
      <c r="L53" s="34">
        <v>100</v>
      </c>
      <c r="M53" s="155">
        <v>2</v>
      </c>
      <c r="N53" s="155">
        <v>2</v>
      </c>
      <c r="O53" s="145">
        <f t="shared" si="0"/>
        <v>2</v>
      </c>
      <c r="P53" s="3" t="s">
        <v>98</v>
      </c>
      <c r="Q53" s="28" t="s">
        <v>76</v>
      </c>
      <c r="R53" s="28" t="s">
        <v>23</v>
      </c>
      <c r="S53" s="28" t="s">
        <v>80</v>
      </c>
      <c r="T53" s="155" t="s">
        <v>546</v>
      </c>
      <c r="U53" s="155" t="s">
        <v>576</v>
      </c>
      <c r="V53" s="155" t="s">
        <v>12</v>
      </c>
      <c r="W53" s="155" t="s">
        <v>135</v>
      </c>
      <c r="X53" s="155" t="s">
        <v>52</v>
      </c>
      <c r="Y53" s="155" t="s">
        <v>126</v>
      </c>
      <c r="Z53" s="155" t="s">
        <v>50</v>
      </c>
      <c r="AA53" s="155" t="s">
        <v>38</v>
      </c>
      <c r="AB53" s="29">
        <v>1</v>
      </c>
      <c r="AC53" s="29">
        <v>2</v>
      </c>
      <c r="AD53" s="174" t="s">
        <v>964</v>
      </c>
      <c r="AE53" s="29">
        <v>0</v>
      </c>
      <c r="AF53" s="29"/>
      <c r="AG53" s="29"/>
      <c r="AH53" s="29">
        <v>1</v>
      </c>
      <c r="AI53" s="29"/>
      <c r="AJ53" s="29"/>
      <c r="AK53" s="128">
        <v>0</v>
      </c>
      <c r="AL53" s="4"/>
      <c r="AM53" s="4"/>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row>
    <row r="54" spans="1:156" s="6" customFormat="1" ht="78.75">
      <c r="A54" s="393"/>
      <c r="B54" s="295"/>
      <c r="C54" s="349" t="s">
        <v>157</v>
      </c>
      <c r="D54" s="360">
        <v>20</v>
      </c>
      <c r="E54" s="280">
        <f>(SUM(G54:G57)*D54)/100</f>
        <v>5</v>
      </c>
      <c r="F54" s="345" t="s">
        <v>158</v>
      </c>
      <c r="G54" s="319">
        <f>(SUM(K54:K55)*H54)/100</f>
        <v>9</v>
      </c>
      <c r="H54" s="271">
        <v>40</v>
      </c>
      <c r="I54" s="170" t="s">
        <v>689</v>
      </c>
      <c r="J54" s="155" t="s">
        <v>159</v>
      </c>
      <c r="K54" s="163">
        <f t="shared" si="1"/>
        <v>12.5</v>
      </c>
      <c r="L54" s="34">
        <v>50</v>
      </c>
      <c r="M54" s="29">
        <v>6</v>
      </c>
      <c r="N54" s="29">
        <v>4</v>
      </c>
      <c r="O54" s="145">
        <f t="shared" si="0"/>
        <v>1</v>
      </c>
      <c r="P54" s="3" t="s">
        <v>98</v>
      </c>
      <c r="Q54" s="28" t="s">
        <v>76</v>
      </c>
      <c r="R54" s="28" t="s">
        <v>30</v>
      </c>
      <c r="S54" s="28" t="s">
        <v>80</v>
      </c>
      <c r="T54" s="155" t="s">
        <v>559</v>
      </c>
      <c r="U54" s="155" t="s">
        <v>576</v>
      </c>
      <c r="V54" s="155" t="s">
        <v>12</v>
      </c>
      <c r="W54" s="155" t="s">
        <v>135</v>
      </c>
      <c r="X54" s="160" t="s">
        <v>15</v>
      </c>
      <c r="Y54" s="155" t="s">
        <v>126</v>
      </c>
      <c r="Z54" s="155" t="s">
        <v>160</v>
      </c>
      <c r="AA54" s="155" t="s">
        <v>36</v>
      </c>
      <c r="AB54" s="29">
        <v>1</v>
      </c>
      <c r="AC54" s="29">
        <v>1</v>
      </c>
      <c r="AD54" s="174" t="s">
        <v>965</v>
      </c>
      <c r="AE54" s="29">
        <v>1</v>
      </c>
      <c r="AF54" s="29"/>
      <c r="AG54" s="29"/>
      <c r="AH54" s="29">
        <v>0</v>
      </c>
      <c r="AI54" s="29"/>
      <c r="AJ54" s="29"/>
      <c r="AK54" s="128">
        <v>2</v>
      </c>
      <c r="AL54" s="4"/>
      <c r="AM54" s="4"/>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row>
    <row r="55" spans="1:156" s="6" customFormat="1" ht="78.75">
      <c r="A55" s="393"/>
      <c r="B55" s="295"/>
      <c r="C55" s="346"/>
      <c r="D55" s="361"/>
      <c r="E55" s="281"/>
      <c r="F55" s="346"/>
      <c r="G55" s="320"/>
      <c r="H55" s="272"/>
      <c r="I55" s="170" t="s">
        <v>690</v>
      </c>
      <c r="J55" s="155" t="s">
        <v>161</v>
      </c>
      <c r="K55" s="163">
        <f t="shared" si="1"/>
        <v>10</v>
      </c>
      <c r="L55" s="34">
        <v>50</v>
      </c>
      <c r="M55" s="29">
        <v>6</v>
      </c>
      <c r="N55" s="29">
        <v>5</v>
      </c>
      <c r="O55" s="145">
        <f t="shared" si="0"/>
        <v>1</v>
      </c>
      <c r="P55" s="3" t="s">
        <v>98</v>
      </c>
      <c r="Q55" s="28" t="s">
        <v>76</v>
      </c>
      <c r="R55" s="28" t="s">
        <v>30</v>
      </c>
      <c r="S55" s="28" t="s">
        <v>80</v>
      </c>
      <c r="T55" s="155" t="s">
        <v>547</v>
      </c>
      <c r="U55" s="155" t="s">
        <v>576</v>
      </c>
      <c r="V55" s="155" t="s">
        <v>12</v>
      </c>
      <c r="W55" s="155" t="s">
        <v>135</v>
      </c>
      <c r="X55" s="160" t="s">
        <v>15</v>
      </c>
      <c r="Y55" s="155" t="s">
        <v>126</v>
      </c>
      <c r="Z55" s="155" t="s">
        <v>160</v>
      </c>
      <c r="AA55" s="155" t="s">
        <v>36</v>
      </c>
      <c r="AB55" s="29">
        <v>2</v>
      </c>
      <c r="AC55" s="29">
        <v>1</v>
      </c>
      <c r="AD55" s="174" t="s">
        <v>966</v>
      </c>
      <c r="AE55" s="29">
        <v>0</v>
      </c>
      <c r="AF55" s="29"/>
      <c r="AG55" s="29"/>
      <c r="AH55" s="29">
        <v>1</v>
      </c>
      <c r="AI55" s="29"/>
      <c r="AJ55" s="29"/>
      <c r="AK55" s="128">
        <v>2</v>
      </c>
      <c r="AL55" s="4"/>
      <c r="AM55" s="4"/>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row>
    <row r="56" spans="1:156" s="6" customFormat="1" ht="78.75">
      <c r="A56" s="393"/>
      <c r="B56" s="295"/>
      <c r="C56" s="346"/>
      <c r="D56" s="361"/>
      <c r="E56" s="281"/>
      <c r="F56" s="155" t="s">
        <v>162</v>
      </c>
      <c r="G56" s="150">
        <f>(K56*H56)/100</f>
        <v>6</v>
      </c>
      <c r="H56" s="158">
        <v>30</v>
      </c>
      <c r="I56" s="170" t="s">
        <v>691</v>
      </c>
      <c r="J56" s="155" t="s">
        <v>163</v>
      </c>
      <c r="K56" s="163">
        <f t="shared" si="1"/>
        <v>20</v>
      </c>
      <c r="L56" s="34">
        <v>100</v>
      </c>
      <c r="M56" s="29">
        <v>6</v>
      </c>
      <c r="N56" s="29">
        <v>5</v>
      </c>
      <c r="O56" s="145">
        <f t="shared" si="0"/>
        <v>1</v>
      </c>
      <c r="P56" s="3" t="s">
        <v>98</v>
      </c>
      <c r="Q56" s="28" t="s">
        <v>76</v>
      </c>
      <c r="R56" s="28" t="s">
        <v>30</v>
      </c>
      <c r="S56" s="28" t="s">
        <v>80</v>
      </c>
      <c r="T56" s="155" t="s">
        <v>547</v>
      </c>
      <c r="U56" s="155" t="s">
        <v>576</v>
      </c>
      <c r="V56" s="155" t="s">
        <v>12</v>
      </c>
      <c r="W56" s="155" t="s">
        <v>135</v>
      </c>
      <c r="X56" s="160" t="s">
        <v>15</v>
      </c>
      <c r="Y56" s="155" t="s">
        <v>126</v>
      </c>
      <c r="Z56" s="155" t="s">
        <v>160</v>
      </c>
      <c r="AA56" s="155" t="s">
        <v>36</v>
      </c>
      <c r="AB56" s="29">
        <v>0</v>
      </c>
      <c r="AC56" s="29">
        <v>1</v>
      </c>
      <c r="AD56" s="174" t="s">
        <v>967</v>
      </c>
      <c r="AE56" s="29">
        <v>2</v>
      </c>
      <c r="AF56" s="29"/>
      <c r="AG56" s="29"/>
      <c r="AH56" s="29">
        <v>1</v>
      </c>
      <c r="AI56" s="29"/>
      <c r="AJ56" s="29"/>
      <c r="AK56" s="128">
        <v>2</v>
      </c>
      <c r="AL56" s="4"/>
      <c r="AM56" s="4"/>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row>
    <row r="57" spans="1:156" s="6" customFormat="1" ht="78.75">
      <c r="A57" s="393"/>
      <c r="B57" s="295"/>
      <c r="C57" s="346"/>
      <c r="D57" s="361"/>
      <c r="E57" s="282"/>
      <c r="F57" s="155" t="s">
        <v>164</v>
      </c>
      <c r="G57" s="150">
        <f>(K57*H57)/100</f>
        <v>10.000000000000002</v>
      </c>
      <c r="H57" s="158">
        <v>30</v>
      </c>
      <c r="I57" s="170" t="s">
        <v>692</v>
      </c>
      <c r="J57" s="155" t="s">
        <v>165</v>
      </c>
      <c r="K57" s="163">
        <f t="shared" si="1"/>
        <v>33.333333333333336</v>
      </c>
      <c r="L57" s="34">
        <v>100</v>
      </c>
      <c r="M57" s="29">
        <v>7</v>
      </c>
      <c r="N57" s="29">
        <v>6</v>
      </c>
      <c r="O57" s="145">
        <f t="shared" si="0"/>
        <v>2</v>
      </c>
      <c r="P57" s="3" t="s">
        <v>98</v>
      </c>
      <c r="Q57" s="28" t="s">
        <v>76</v>
      </c>
      <c r="R57" s="28" t="s">
        <v>30</v>
      </c>
      <c r="S57" s="28" t="s">
        <v>80</v>
      </c>
      <c r="T57" s="155" t="s">
        <v>166</v>
      </c>
      <c r="U57" s="155" t="s">
        <v>576</v>
      </c>
      <c r="V57" s="155" t="s">
        <v>12</v>
      </c>
      <c r="W57" s="155" t="s">
        <v>135</v>
      </c>
      <c r="X57" s="160" t="s">
        <v>15</v>
      </c>
      <c r="Y57" s="155" t="s">
        <v>126</v>
      </c>
      <c r="Z57" s="155" t="s">
        <v>160</v>
      </c>
      <c r="AA57" s="155" t="s">
        <v>36</v>
      </c>
      <c r="AB57" s="29">
        <v>1</v>
      </c>
      <c r="AC57" s="29">
        <v>2</v>
      </c>
      <c r="AD57" s="174" t="s">
        <v>968</v>
      </c>
      <c r="AE57" s="29">
        <v>2</v>
      </c>
      <c r="AF57" s="29"/>
      <c r="AG57" s="29"/>
      <c r="AH57" s="29">
        <v>1</v>
      </c>
      <c r="AI57" s="29"/>
      <c r="AJ57" s="29"/>
      <c r="AK57" s="128">
        <v>2</v>
      </c>
      <c r="AL57" s="4"/>
      <c r="AM57" s="4"/>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row>
    <row r="58" spans="1:156" s="6" customFormat="1" ht="78.75">
      <c r="A58" s="393"/>
      <c r="B58" s="295"/>
      <c r="C58" s="368" t="s">
        <v>167</v>
      </c>
      <c r="D58" s="280">
        <v>20</v>
      </c>
      <c r="E58" s="280">
        <f>(SUM(G58:G60)*D58)/100</f>
        <v>0</v>
      </c>
      <c r="F58" s="345" t="s">
        <v>168</v>
      </c>
      <c r="G58" s="319">
        <f>(SUM(K58:K59)*H58)/100</f>
        <v>0</v>
      </c>
      <c r="H58" s="271">
        <v>70</v>
      </c>
      <c r="I58" s="170" t="s">
        <v>624</v>
      </c>
      <c r="J58" s="157" t="s">
        <v>169</v>
      </c>
      <c r="K58" s="163">
        <f t="shared" si="1"/>
        <v>0</v>
      </c>
      <c r="L58" s="12">
        <v>40</v>
      </c>
      <c r="M58" s="160" t="s">
        <v>97</v>
      </c>
      <c r="N58" s="39">
        <v>0.02</v>
      </c>
      <c r="O58" s="145">
        <f t="shared" si="0"/>
        <v>0</v>
      </c>
      <c r="P58" s="3" t="s">
        <v>93</v>
      </c>
      <c r="Q58" s="28" t="s">
        <v>76</v>
      </c>
      <c r="R58" s="28" t="s">
        <v>30</v>
      </c>
      <c r="S58" s="28" t="s">
        <v>80</v>
      </c>
      <c r="T58" s="155" t="s">
        <v>545</v>
      </c>
      <c r="U58" s="160" t="s">
        <v>97</v>
      </c>
      <c r="V58" s="155" t="s">
        <v>12</v>
      </c>
      <c r="W58" s="155" t="s">
        <v>125</v>
      </c>
      <c r="X58" s="160" t="s">
        <v>54</v>
      </c>
      <c r="Y58" s="155" t="s">
        <v>126</v>
      </c>
      <c r="Z58" s="155" t="s">
        <v>160</v>
      </c>
      <c r="AA58" s="155" t="s">
        <v>36</v>
      </c>
      <c r="AB58" s="29">
        <v>0</v>
      </c>
      <c r="AC58" s="29"/>
      <c r="AD58" s="155"/>
      <c r="AE58" s="155">
        <v>0</v>
      </c>
      <c r="AF58" s="155"/>
      <c r="AG58" s="155"/>
      <c r="AH58" s="155">
        <v>0</v>
      </c>
      <c r="AI58" s="155"/>
      <c r="AJ58" s="155"/>
      <c r="AK58" s="131">
        <v>0.02</v>
      </c>
      <c r="AL58" s="4"/>
      <c r="AM58" s="4"/>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row>
    <row r="59" spans="1:156" s="6" customFormat="1" ht="78.75">
      <c r="A59" s="393"/>
      <c r="B59" s="295"/>
      <c r="C59" s="369"/>
      <c r="D59" s="281"/>
      <c r="E59" s="281"/>
      <c r="F59" s="346"/>
      <c r="G59" s="320"/>
      <c r="H59" s="272"/>
      <c r="I59" s="170" t="s">
        <v>625</v>
      </c>
      <c r="J59" s="157" t="s">
        <v>170</v>
      </c>
      <c r="K59" s="163">
        <f t="shared" si="1"/>
        <v>0</v>
      </c>
      <c r="L59" s="12">
        <v>60</v>
      </c>
      <c r="M59" s="160" t="s">
        <v>97</v>
      </c>
      <c r="N59" s="157">
        <v>1</v>
      </c>
      <c r="O59" s="145">
        <f t="shared" si="0"/>
        <v>0</v>
      </c>
      <c r="P59" s="3" t="s">
        <v>98</v>
      </c>
      <c r="Q59" s="28" t="s">
        <v>76</v>
      </c>
      <c r="R59" s="28" t="s">
        <v>30</v>
      </c>
      <c r="S59" s="28" t="s">
        <v>80</v>
      </c>
      <c r="T59" s="155" t="s">
        <v>545</v>
      </c>
      <c r="U59" s="160" t="s">
        <v>97</v>
      </c>
      <c r="V59" s="157" t="s">
        <v>12</v>
      </c>
      <c r="W59" s="157" t="s">
        <v>125</v>
      </c>
      <c r="X59" s="160" t="s">
        <v>54</v>
      </c>
      <c r="Y59" s="155" t="s">
        <v>126</v>
      </c>
      <c r="Z59" s="155" t="s">
        <v>50</v>
      </c>
      <c r="AA59" s="155" t="s">
        <v>36</v>
      </c>
      <c r="AB59" s="29">
        <v>0</v>
      </c>
      <c r="AC59" s="29"/>
      <c r="AD59" s="29"/>
      <c r="AE59" s="29">
        <v>0</v>
      </c>
      <c r="AF59" s="29"/>
      <c r="AG59" s="29"/>
      <c r="AH59" s="29">
        <v>0</v>
      </c>
      <c r="AI59" s="29"/>
      <c r="AJ59" s="29"/>
      <c r="AK59" s="128">
        <v>1</v>
      </c>
      <c r="AL59" s="4"/>
      <c r="AM59" s="4"/>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row>
    <row r="60" spans="1:156" s="6" customFormat="1" ht="78.75">
      <c r="A60" s="393"/>
      <c r="B60" s="295"/>
      <c r="C60" s="370"/>
      <c r="D60" s="282"/>
      <c r="E60" s="282"/>
      <c r="F60" s="31" t="s">
        <v>171</v>
      </c>
      <c r="G60" s="151">
        <f>(K60*H60)/100</f>
        <v>0</v>
      </c>
      <c r="H60" s="170">
        <v>30</v>
      </c>
      <c r="I60" s="170" t="s">
        <v>693</v>
      </c>
      <c r="J60" s="31" t="s">
        <v>172</v>
      </c>
      <c r="K60" s="163">
        <f t="shared" si="1"/>
        <v>0</v>
      </c>
      <c r="L60" s="12">
        <v>100</v>
      </c>
      <c r="M60" s="157">
        <v>200</v>
      </c>
      <c r="N60" s="37">
        <v>800</v>
      </c>
      <c r="O60" s="145">
        <f t="shared" si="0"/>
        <v>0</v>
      </c>
      <c r="P60" s="3" t="s">
        <v>98</v>
      </c>
      <c r="Q60" s="28" t="s">
        <v>76</v>
      </c>
      <c r="R60" s="28" t="s">
        <v>30</v>
      </c>
      <c r="S60" s="28" t="s">
        <v>80</v>
      </c>
      <c r="T60" s="155" t="s">
        <v>545</v>
      </c>
      <c r="U60" s="160" t="s">
        <v>97</v>
      </c>
      <c r="V60" s="157" t="s">
        <v>12</v>
      </c>
      <c r="W60" s="157" t="s">
        <v>125</v>
      </c>
      <c r="X60" s="160" t="s">
        <v>15</v>
      </c>
      <c r="Y60" s="157" t="s">
        <v>126</v>
      </c>
      <c r="Z60" s="157" t="s">
        <v>160</v>
      </c>
      <c r="AA60" s="157" t="s">
        <v>36</v>
      </c>
      <c r="AB60" s="30">
        <v>0</v>
      </c>
      <c r="AC60" s="30"/>
      <c r="AD60" s="30" t="s">
        <v>971</v>
      </c>
      <c r="AE60" s="30">
        <v>0</v>
      </c>
      <c r="AF60" s="30"/>
      <c r="AG60" s="30"/>
      <c r="AH60" s="30">
        <v>400</v>
      </c>
      <c r="AI60" s="30"/>
      <c r="AJ60" s="30"/>
      <c r="AK60" s="132">
        <v>400</v>
      </c>
      <c r="AL60" s="4"/>
      <c r="AM60" s="4"/>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row>
    <row r="61" spans="1:156" s="6" customFormat="1" ht="22.5">
      <c r="A61" s="393"/>
      <c r="B61" s="295"/>
      <c r="C61" s="246" t="s">
        <v>773</v>
      </c>
      <c r="D61" s="246" t="s">
        <v>773</v>
      </c>
      <c r="E61" s="246"/>
      <c r="F61" s="246" t="s">
        <v>773</v>
      </c>
      <c r="G61" s="247" t="e">
        <f>(K61*H61)/100</f>
        <v>#VALUE!</v>
      </c>
      <c r="H61" s="246" t="s">
        <v>773</v>
      </c>
      <c r="I61" s="248" t="s">
        <v>771</v>
      </c>
      <c r="J61" s="246" t="s">
        <v>579</v>
      </c>
      <c r="K61" s="249" t="e">
        <f t="shared" si="1"/>
        <v>#VALUE!</v>
      </c>
      <c r="L61" s="250" t="s">
        <v>773</v>
      </c>
      <c r="M61" s="250" t="s">
        <v>773</v>
      </c>
      <c r="N61" s="250">
        <v>800000</v>
      </c>
      <c r="O61" s="251">
        <f t="shared" si="0"/>
        <v>0</v>
      </c>
      <c r="P61" s="250" t="s">
        <v>773</v>
      </c>
      <c r="Q61" s="250" t="s">
        <v>773</v>
      </c>
      <c r="R61" s="250" t="s">
        <v>773</v>
      </c>
      <c r="S61" s="250" t="s">
        <v>773</v>
      </c>
      <c r="T61" s="250" t="s">
        <v>773</v>
      </c>
      <c r="U61" s="250" t="s">
        <v>773</v>
      </c>
      <c r="V61" s="250" t="s">
        <v>773</v>
      </c>
      <c r="W61" s="250" t="s">
        <v>773</v>
      </c>
      <c r="X61" s="250" t="s">
        <v>773</v>
      </c>
      <c r="Y61" s="250" t="s">
        <v>773</v>
      </c>
      <c r="Z61" s="250" t="s">
        <v>773</v>
      </c>
      <c r="AA61" s="250" t="s">
        <v>773</v>
      </c>
      <c r="AB61" s="252" t="s">
        <v>773</v>
      </c>
      <c r="AC61" s="252"/>
      <c r="AD61" s="250" t="s">
        <v>971</v>
      </c>
      <c r="AE61" s="12" t="s">
        <v>773</v>
      </c>
      <c r="AF61" s="12"/>
      <c r="AG61" s="12"/>
      <c r="AH61" s="12" t="s">
        <v>773</v>
      </c>
      <c r="AI61" s="12"/>
      <c r="AJ61" s="12"/>
      <c r="AK61" s="133" t="s">
        <v>773</v>
      </c>
      <c r="AL61" s="4"/>
      <c r="AM61" s="4"/>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row>
    <row r="62" spans="1:156" s="6" customFormat="1" ht="123.75">
      <c r="A62" s="394"/>
      <c r="B62" s="296"/>
      <c r="C62" s="246" t="s">
        <v>773</v>
      </c>
      <c r="D62" s="246" t="s">
        <v>773</v>
      </c>
      <c r="E62" s="246"/>
      <c r="F62" s="246" t="s">
        <v>773</v>
      </c>
      <c r="G62" s="247" t="e">
        <f>(K62*H62)/100</f>
        <v>#VALUE!</v>
      </c>
      <c r="H62" s="246" t="s">
        <v>773</v>
      </c>
      <c r="I62" s="248" t="s">
        <v>772</v>
      </c>
      <c r="J62" s="246" t="s">
        <v>580</v>
      </c>
      <c r="K62" s="249" t="e">
        <f t="shared" si="1"/>
        <v>#VALUE!</v>
      </c>
      <c r="L62" s="250" t="s">
        <v>773</v>
      </c>
      <c r="M62" s="250" t="s">
        <v>773</v>
      </c>
      <c r="N62" s="250" t="s">
        <v>113</v>
      </c>
      <c r="O62" s="251">
        <f t="shared" si="0"/>
        <v>0</v>
      </c>
      <c r="P62" s="250" t="s">
        <v>773</v>
      </c>
      <c r="Q62" s="250" t="s">
        <v>773</v>
      </c>
      <c r="R62" s="250" t="s">
        <v>773</v>
      </c>
      <c r="S62" s="250" t="s">
        <v>773</v>
      </c>
      <c r="T62" s="250" t="s">
        <v>773</v>
      </c>
      <c r="U62" s="250" t="s">
        <v>773</v>
      </c>
      <c r="V62" s="250" t="s">
        <v>773</v>
      </c>
      <c r="W62" s="250" t="s">
        <v>773</v>
      </c>
      <c r="X62" s="250" t="s">
        <v>773</v>
      </c>
      <c r="Y62" s="250" t="s">
        <v>773</v>
      </c>
      <c r="Z62" s="250" t="s">
        <v>773</v>
      </c>
      <c r="AA62" s="250" t="s">
        <v>773</v>
      </c>
      <c r="AB62" s="252" t="s">
        <v>773</v>
      </c>
      <c r="AC62" s="252"/>
      <c r="AD62" s="250" t="s">
        <v>972</v>
      </c>
      <c r="AE62" s="12" t="s">
        <v>773</v>
      </c>
      <c r="AF62" s="12"/>
      <c r="AG62" s="12"/>
      <c r="AH62" s="12" t="s">
        <v>773</v>
      </c>
      <c r="AI62" s="12"/>
      <c r="AJ62" s="12"/>
      <c r="AK62" s="133" t="s">
        <v>773</v>
      </c>
      <c r="AL62" s="4"/>
      <c r="AM62" s="4"/>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row>
    <row r="63" spans="1:156" s="6" customFormat="1" ht="123.75">
      <c r="A63" s="386" t="s">
        <v>174</v>
      </c>
      <c r="B63" s="286">
        <f>(E63+E64+E65+E68)</f>
        <v>9.412875844155844</v>
      </c>
      <c r="C63" s="180" t="s">
        <v>175</v>
      </c>
      <c r="D63" s="215">
        <v>30</v>
      </c>
      <c r="E63" s="215">
        <f>(G63*D63)/100</f>
        <v>0</v>
      </c>
      <c r="F63" s="200" t="s">
        <v>176</v>
      </c>
      <c r="G63" s="205">
        <f>(K63/H63)/100</f>
        <v>0</v>
      </c>
      <c r="H63" s="215">
        <v>100</v>
      </c>
      <c r="I63" s="179" t="s">
        <v>628</v>
      </c>
      <c r="J63" s="180" t="s">
        <v>177</v>
      </c>
      <c r="K63" s="180">
        <f t="shared" si="1"/>
        <v>0</v>
      </c>
      <c r="L63" s="216">
        <v>100</v>
      </c>
      <c r="M63" s="187" t="s">
        <v>97</v>
      </c>
      <c r="N63" s="187">
        <v>2</v>
      </c>
      <c r="O63" s="184">
        <f t="shared" si="0"/>
        <v>0</v>
      </c>
      <c r="P63" s="217" t="s">
        <v>193</v>
      </c>
      <c r="Q63" s="186" t="s">
        <v>76</v>
      </c>
      <c r="R63" s="186" t="s">
        <v>23</v>
      </c>
      <c r="S63" s="186" t="s">
        <v>82</v>
      </c>
      <c r="T63" s="180" t="s">
        <v>178</v>
      </c>
      <c r="U63" s="187" t="s">
        <v>97</v>
      </c>
      <c r="V63" s="186" t="s">
        <v>12</v>
      </c>
      <c r="W63" s="187" t="s">
        <v>13</v>
      </c>
      <c r="X63" s="187" t="s">
        <v>52</v>
      </c>
      <c r="Y63" s="187" t="s">
        <v>29</v>
      </c>
      <c r="Z63" s="187" t="s">
        <v>50</v>
      </c>
      <c r="AA63" s="187"/>
      <c r="AB63" s="180">
        <v>0</v>
      </c>
      <c r="AC63" s="180">
        <v>0</v>
      </c>
      <c r="AD63" s="187" t="s">
        <v>899</v>
      </c>
      <c r="AE63" s="187">
        <v>0</v>
      </c>
      <c r="AF63" s="187"/>
      <c r="AG63" s="187"/>
      <c r="AH63" s="187">
        <v>0</v>
      </c>
      <c r="AI63" s="187"/>
      <c r="AJ63" s="187"/>
      <c r="AK63" s="210">
        <v>2</v>
      </c>
      <c r="AL63" s="192"/>
      <c r="AM63" s="192"/>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row>
    <row r="64" spans="1:156" s="6" customFormat="1" ht="75" customHeight="1">
      <c r="A64" s="386"/>
      <c r="B64" s="287"/>
      <c r="C64" s="180" t="s">
        <v>179</v>
      </c>
      <c r="D64" s="215">
        <v>25</v>
      </c>
      <c r="E64" s="215">
        <f>(G64*D64)/100</f>
        <v>5</v>
      </c>
      <c r="F64" s="200" t="s">
        <v>180</v>
      </c>
      <c r="G64" s="218">
        <f>(K64*H64)/100</f>
        <v>20</v>
      </c>
      <c r="H64" s="215">
        <v>100</v>
      </c>
      <c r="I64" s="179" t="s">
        <v>629</v>
      </c>
      <c r="J64" s="180" t="s">
        <v>181</v>
      </c>
      <c r="K64" s="180">
        <f t="shared" si="1"/>
        <v>20</v>
      </c>
      <c r="L64" s="216">
        <v>100</v>
      </c>
      <c r="M64" s="187" t="s">
        <v>97</v>
      </c>
      <c r="N64" s="187">
        <v>5</v>
      </c>
      <c r="O64" s="184">
        <f t="shared" si="0"/>
        <v>1</v>
      </c>
      <c r="P64" s="217" t="s">
        <v>193</v>
      </c>
      <c r="Q64" s="186" t="s">
        <v>76</v>
      </c>
      <c r="R64" s="186" t="s">
        <v>23</v>
      </c>
      <c r="S64" s="186" t="s">
        <v>80</v>
      </c>
      <c r="T64" s="180" t="s">
        <v>178</v>
      </c>
      <c r="U64" s="187" t="s">
        <v>97</v>
      </c>
      <c r="V64" s="186" t="s">
        <v>12</v>
      </c>
      <c r="W64" s="187" t="s">
        <v>13</v>
      </c>
      <c r="X64" s="187" t="s">
        <v>26</v>
      </c>
      <c r="Y64" s="187" t="s">
        <v>29</v>
      </c>
      <c r="Z64" s="187" t="s">
        <v>50</v>
      </c>
      <c r="AA64" s="187"/>
      <c r="AB64" s="180">
        <v>1</v>
      </c>
      <c r="AC64" s="219">
        <v>1</v>
      </c>
      <c r="AD64" s="187" t="s">
        <v>900</v>
      </c>
      <c r="AE64" s="187">
        <v>0</v>
      </c>
      <c r="AF64" s="187"/>
      <c r="AG64" s="187"/>
      <c r="AH64" s="187">
        <v>0</v>
      </c>
      <c r="AI64" s="187"/>
      <c r="AJ64" s="187"/>
      <c r="AK64" s="210">
        <v>5</v>
      </c>
      <c r="AL64" s="192"/>
      <c r="AM64" s="192"/>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row>
    <row r="65" spans="1:156" s="6" customFormat="1" ht="67.5">
      <c r="A65" s="386"/>
      <c r="B65" s="287"/>
      <c r="C65" s="347" t="s">
        <v>182</v>
      </c>
      <c r="D65" s="348">
        <v>20</v>
      </c>
      <c r="E65" s="269">
        <f>(SUM(G65:G67)*D65)/100</f>
        <v>4.4128758441558436</v>
      </c>
      <c r="F65" s="347" t="s">
        <v>183</v>
      </c>
      <c r="G65" s="317">
        <f>(SUM(K65:K66)*H65)/100</f>
        <v>18.41623636363636</v>
      </c>
      <c r="H65" s="269">
        <v>70</v>
      </c>
      <c r="I65" s="179" t="s">
        <v>630</v>
      </c>
      <c r="J65" s="180" t="s">
        <v>184</v>
      </c>
      <c r="K65" s="180">
        <f t="shared" si="1"/>
        <v>15.62590909090909</v>
      </c>
      <c r="L65" s="216">
        <v>70</v>
      </c>
      <c r="M65" s="187" t="s">
        <v>97</v>
      </c>
      <c r="N65" s="220">
        <v>22000</v>
      </c>
      <c r="O65" s="184">
        <f t="shared" si="0"/>
        <v>4911</v>
      </c>
      <c r="P65" s="217" t="s">
        <v>193</v>
      </c>
      <c r="Q65" s="186" t="s">
        <v>76</v>
      </c>
      <c r="R65" s="186" t="s">
        <v>23</v>
      </c>
      <c r="S65" s="186" t="s">
        <v>80</v>
      </c>
      <c r="T65" s="180" t="s">
        <v>178</v>
      </c>
      <c r="U65" s="187" t="s">
        <v>97</v>
      </c>
      <c r="V65" s="186" t="s">
        <v>12</v>
      </c>
      <c r="W65" s="187" t="s">
        <v>13</v>
      </c>
      <c r="X65" s="187" t="s">
        <v>26</v>
      </c>
      <c r="Y65" s="187" t="s">
        <v>29</v>
      </c>
      <c r="Z65" s="187" t="s">
        <v>50</v>
      </c>
      <c r="AA65" s="187"/>
      <c r="AB65" s="180" t="s">
        <v>85</v>
      </c>
      <c r="AC65" s="219">
        <v>4911</v>
      </c>
      <c r="AD65" s="187" t="s">
        <v>901</v>
      </c>
      <c r="AE65" s="187">
        <v>0</v>
      </c>
      <c r="AF65" s="187"/>
      <c r="AG65" s="187"/>
      <c r="AH65" s="187">
        <v>0</v>
      </c>
      <c r="AI65" s="187"/>
      <c r="AJ65" s="187"/>
      <c r="AK65" s="214">
        <v>22000</v>
      </c>
      <c r="AL65" s="192"/>
      <c r="AM65" s="192"/>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row>
    <row r="66" spans="1:156" s="6" customFormat="1" ht="67.5">
      <c r="A66" s="386"/>
      <c r="B66" s="287"/>
      <c r="C66" s="347"/>
      <c r="D66" s="348"/>
      <c r="E66" s="302"/>
      <c r="F66" s="347"/>
      <c r="G66" s="318"/>
      <c r="H66" s="270"/>
      <c r="I66" s="179" t="s">
        <v>631</v>
      </c>
      <c r="J66" s="180" t="s">
        <v>185</v>
      </c>
      <c r="K66" s="180">
        <f t="shared" si="1"/>
        <v>10.683</v>
      </c>
      <c r="L66" s="216">
        <v>30</v>
      </c>
      <c r="M66" s="187" t="s">
        <v>97</v>
      </c>
      <c r="N66" s="220">
        <v>30000</v>
      </c>
      <c r="O66" s="221">
        <f t="shared" si="0"/>
        <v>10683</v>
      </c>
      <c r="P66" s="217" t="s">
        <v>193</v>
      </c>
      <c r="Q66" s="186" t="s">
        <v>76</v>
      </c>
      <c r="R66" s="186" t="s">
        <v>23</v>
      </c>
      <c r="S66" s="186" t="s">
        <v>80</v>
      </c>
      <c r="T66" s="180" t="s">
        <v>178</v>
      </c>
      <c r="U66" s="187" t="s">
        <v>97</v>
      </c>
      <c r="V66" s="186" t="s">
        <v>12</v>
      </c>
      <c r="W66" s="187" t="s">
        <v>13</v>
      </c>
      <c r="X66" s="187" t="s">
        <v>26</v>
      </c>
      <c r="Y66" s="187" t="s">
        <v>29</v>
      </c>
      <c r="Z66" s="187" t="s">
        <v>50</v>
      </c>
      <c r="AA66" s="187"/>
      <c r="AB66" s="180">
        <v>0</v>
      </c>
      <c r="AC66" s="219">
        <v>10683</v>
      </c>
      <c r="AD66" s="187" t="s">
        <v>902</v>
      </c>
      <c r="AE66" s="187">
        <v>0</v>
      </c>
      <c r="AF66" s="187"/>
      <c r="AG66" s="187"/>
      <c r="AH66" s="187">
        <v>0</v>
      </c>
      <c r="AI66" s="187"/>
      <c r="AJ66" s="187"/>
      <c r="AK66" s="214">
        <v>30000</v>
      </c>
      <c r="AL66" s="192"/>
      <c r="AM66" s="192"/>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row>
    <row r="67" spans="1:156" s="6" customFormat="1" ht="67.5">
      <c r="A67" s="386"/>
      <c r="B67" s="287"/>
      <c r="C67" s="347"/>
      <c r="D67" s="348"/>
      <c r="E67" s="270"/>
      <c r="F67" s="180" t="s">
        <v>186</v>
      </c>
      <c r="G67" s="178">
        <f>(K67*H67)/100</f>
        <v>3.6481428571428567</v>
      </c>
      <c r="H67" s="215">
        <v>30</v>
      </c>
      <c r="I67" s="179" t="s">
        <v>632</v>
      </c>
      <c r="J67" s="180" t="s">
        <v>187</v>
      </c>
      <c r="K67" s="180">
        <f t="shared" si="1"/>
        <v>12.16047619047619</v>
      </c>
      <c r="L67" s="216">
        <v>100</v>
      </c>
      <c r="M67" s="187" t="s">
        <v>97</v>
      </c>
      <c r="N67" s="220">
        <v>420000</v>
      </c>
      <c r="O67" s="221">
        <f t="shared" si="0"/>
        <v>51074</v>
      </c>
      <c r="P67" s="198" t="s">
        <v>215</v>
      </c>
      <c r="Q67" s="186" t="s">
        <v>76</v>
      </c>
      <c r="R67" s="186" t="s">
        <v>23</v>
      </c>
      <c r="S67" s="186" t="s">
        <v>80</v>
      </c>
      <c r="T67" s="180" t="s">
        <v>178</v>
      </c>
      <c r="U67" s="187" t="s">
        <v>97</v>
      </c>
      <c r="V67" s="186" t="s">
        <v>12</v>
      </c>
      <c r="W67" s="187" t="s">
        <v>13</v>
      </c>
      <c r="X67" s="187" t="s">
        <v>15</v>
      </c>
      <c r="Y67" s="187" t="s">
        <v>61</v>
      </c>
      <c r="Z67" s="187" t="s">
        <v>50</v>
      </c>
      <c r="AA67" s="187"/>
      <c r="AB67" s="180">
        <v>0</v>
      </c>
      <c r="AC67" s="219">
        <v>51074</v>
      </c>
      <c r="AD67" s="187" t="s">
        <v>903</v>
      </c>
      <c r="AE67" s="187">
        <v>0</v>
      </c>
      <c r="AF67" s="187"/>
      <c r="AG67" s="187"/>
      <c r="AH67" s="187">
        <v>0</v>
      </c>
      <c r="AI67" s="187"/>
      <c r="AJ67" s="187"/>
      <c r="AK67" s="214">
        <v>420000</v>
      </c>
      <c r="AL67" s="192"/>
      <c r="AM67" s="192"/>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row>
    <row r="68" spans="1:156" s="6" customFormat="1" ht="67.5">
      <c r="A68" s="386"/>
      <c r="B68" s="288"/>
      <c r="C68" s="180" t="s">
        <v>188</v>
      </c>
      <c r="D68" s="215">
        <v>25</v>
      </c>
      <c r="E68" s="215">
        <f>(G68*D68)/100</f>
        <v>0</v>
      </c>
      <c r="F68" s="200" t="s">
        <v>189</v>
      </c>
      <c r="G68" s="178">
        <f>(K68*H68)/100</f>
        <v>0</v>
      </c>
      <c r="H68" s="215">
        <v>100</v>
      </c>
      <c r="I68" s="179" t="s">
        <v>633</v>
      </c>
      <c r="J68" s="180" t="s">
        <v>190</v>
      </c>
      <c r="K68" s="180">
        <f t="shared" si="1"/>
        <v>0</v>
      </c>
      <c r="L68" s="216">
        <v>100</v>
      </c>
      <c r="M68" s="187" t="s">
        <v>97</v>
      </c>
      <c r="N68" s="198">
        <v>10</v>
      </c>
      <c r="O68" s="184">
        <f aca="true" t="shared" si="3" ref="O68:O127">+AC68+AF68+AI68+AL68</f>
        <v>0</v>
      </c>
      <c r="P68" s="217" t="s">
        <v>193</v>
      </c>
      <c r="Q68" s="186" t="s">
        <v>76</v>
      </c>
      <c r="R68" s="186" t="s">
        <v>23</v>
      </c>
      <c r="S68" s="186" t="s">
        <v>80</v>
      </c>
      <c r="T68" s="180" t="s">
        <v>178</v>
      </c>
      <c r="U68" s="187" t="s">
        <v>97</v>
      </c>
      <c r="V68" s="186" t="s">
        <v>12</v>
      </c>
      <c r="W68" s="187" t="s">
        <v>13</v>
      </c>
      <c r="X68" s="187" t="s">
        <v>54</v>
      </c>
      <c r="Y68" s="187" t="s">
        <v>29</v>
      </c>
      <c r="Z68" s="187" t="s">
        <v>50</v>
      </c>
      <c r="AA68" s="187"/>
      <c r="AB68" s="180">
        <v>0</v>
      </c>
      <c r="AC68" s="180">
        <v>0</v>
      </c>
      <c r="AD68" s="187" t="s">
        <v>904</v>
      </c>
      <c r="AE68" s="187">
        <v>0</v>
      </c>
      <c r="AF68" s="187"/>
      <c r="AG68" s="187"/>
      <c r="AH68" s="187">
        <v>0</v>
      </c>
      <c r="AI68" s="187"/>
      <c r="AJ68" s="187"/>
      <c r="AK68" s="210">
        <v>10</v>
      </c>
      <c r="AL68" s="192"/>
      <c r="AM68" s="192"/>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row>
    <row r="69" spans="1:156" s="6" customFormat="1" ht="56.25">
      <c r="A69" s="334" t="s">
        <v>553</v>
      </c>
      <c r="B69" s="289">
        <f>(E69+E75+E78)</f>
        <v>14.84</v>
      </c>
      <c r="C69" s="351" t="s">
        <v>398</v>
      </c>
      <c r="D69" s="336">
        <v>40</v>
      </c>
      <c r="E69" s="299">
        <f>(SUM(G69:G74)*D69)/100</f>
        <v>7.84</v>
      </c>
      <c r="F69" s="164" t="s">
        <v>399</v>
      </c>
      <c r="G69" s="149">
        <f>(K69*H69)/100</f>
        <v>10</v>
      </c>
      <c r="H69" s="170">
        <v>40</v>
      </c>
      <c r="I69" s="170" t="s">
        <v>634</v>
      </c>
      <c r="J69" s="163" t="s">
        <v>400</v>
      </c>
      <c r="K69" s="163">
        <f aca="true" t="shared" si="4" ref="K69:K128">(O69*L69)/N69</f>
        <v>25</v>
      </c>
      <c r="L69" s="34">
        <v>100</v>
      </c>
      <c r="M69" s="160" t="s">
        <v>97</v>
      </c>
      <c r="N69" s="25">
        <v>100</v>
      </c>
      <c r="O69" s="145">
        <f t="shared" si="3"/>
        <v>25</v>
      </c>
      <c r="P69" s="3" t="s">
        <v>93</v>
      </c>
      <c r="Q69" s="40" t="s">
        <v>77</v>
      </c>
      <c r="R69" s="3" t="s">
        <v>68</v>
      </c>
      <c r="S69" s="40" t="s">
        <v>80</v>
      </c>
      <c r="T69" s="160" t="s">
        <v>401</v>
      </c>
      <c r="U69" s="160" t="s">
        <v>576</v>
      </c>
      <c r="V69" s="3" t="s">
        <v>12</v>
      </c>
      <c r="W69" s="160" t="s">
        <v>13</v>
      </c>
      <c r="X69" s="160" t="s">
        <v>52</v>
      </c>
      <c r="Y69" s="160" t="s">
        <v>8</v>
      </c>
      <c r="Z69" s="160" t="s">
        <v>50</v>
      </c>
      <c r="AA69" s="160" t="s">
        <v>40</v>
      </c>
      <c r="AB69" s="9">
        <v>25</v>
      </c>
      <c r="AC69" s="9">
        <v>25</v>
      </c>
      <c r="AD69" s="9" t="s">
        <v>883</v>
      </c>
      <c r="AE69" s="9">
        <v>25</v>
      </c>
      <c r="AF69" s="9"/>
      <c r="AG69" s="9"/>
      <c r="AH69" s="9">
        <v>25</v>
      </c>
      <c r="AI69" s="9"/>
      <c r="AJ69" s="9"/>
      <c r="AK69" s="18">
        <v>25</v>
      </c>
      <c r="AL69" s="4"/>
      <c r="AM69" s="4"/>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row>
    <row r="70" spans="1:156" s="6" customFormat="1" ht="90" customHeight="1">
      <c r="A70" s="387"/>
      <c r="B70" s="290"/>
      <c r="C70" s="351"/>
      <c r="D70" s="336"/>
      <c r="E70" s="300"/>
      <c r="F70" s="382" t="s">
        <v>402</v>
      </c>
      <c r="G70" s="312">
        <f>(SUM(K70:K71:K72:K73)*H70)/100</f>
        <v>5</v>
      </c>
      <c r="H70" s="266">
        <v>40</v>
      </c>
      <c r="I70" s="170" t="s">
        <v>635</v>
      </c>
      <c r="J70" s="163" t="s">
        <v>403</v>
      </c>
      <c r="K70" s="163">
        <f t="shared" si="4"/>
        <v>0</v>
      </c>
      <c r="L70" s="34">
        <v>25</v>
      </c>
      <c r="M70" s="160" t="s">
        <v>97</v>
      </c>
      <c r="N70" s="25">
        <v>1</v>
      </c>
      <c r="O70" s="145">
        <f t="shared" si="3"/>
        <v>0</v>
      </c>
      <c r="P70" s="3" t="s">
        <v>98</v>
      </c>
      <c r="Q70" s="40" t="s">
        <v>77</v>
      </c>
      <c r="R70" s="3" t="s">
        <v>68</v>
      </c>
      <c r="S70" s="40" t="s">
        <v>80</v>
      </c>
      <c r="T70" s="160" t="s">
        <v>401</v>
      </c>
      <c r="U70" s="160" t="s">
        <v>576</v>
      </c>
      <c r="V70" s="3" t="s">
        <v>12</v>
      </c>
      <c r="W70" s="160" t="s">
        <v>13</v>
      </c>
      <c r="X70" s="160" t="s">
        <v>52</v>
      </c>
      <c r="Y70" s="160" t="s">
        <v>8</v>
      </c>
      <c r="Z70" s="160" t="s">
        <v>50</v>
      </c>
      <c r="AA70" s="160" t="s">
        <v>40</v>
      </c>
      <c r="AB70" s="9">
        <v>0</v>
      </c>
      <c r="AC70" s="9">
        <v>0</v>
      </c>
      <c r="AD70" s="9" t="s">
        <v>884</v>
      </c>
      <c r="AE70" s="9"/>
      <c r="AF70" s="9"/>
      <c r="AG70" s="9"/>
      <c r="AH70" s="9"/>
      <c r="AI70" s="9"/>
      <c r="AJ70" s="9"/>
      <c r="AK70" s="18">
        <v>1</v>
      </c>
      <c r="AL70" s="4"/>
      <c r="AM70" s="4"/>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row>
    <row r="71" spans="1:156" s="6" customFormat="1" ht="56.25">
      <c r="A71" s="387"/>
      <c r="B71" s="290"/>
      <c r="C71" s="351"/>
      <c r="D71" s="336"/>
      <c r="E71" s="300"/>
      <c r="F71" s="382"/>
      <c r="G71" s="313"/>
      <c r="H71" s="267"/>
      <c r="I71" s="170" t="s">
        <v>636</v>
      </c>
      <c r="J71" s="163" t="s">
        <v>420</v>
      </c>
      <c r="K71" s="163">
        <f t="shared" si="4"/>
        <v>6.25</v>
      </c>
      <c r="L71" s="34">
        <v>25</v>
      </c>
      <c r="M71" s="160" t="s">
        <v>97</v>
      </c>
      <c r="N71" s="25">
        <v>100</v>
      </c>
      <c r="O71" s="145">
        <f t="shared" si="3"/>
        <v>25</v>
      </c>
      <c r="P71" s="3" t="s">
        <v>98</v>
      </c>
      <c r="Q71" s="40" t="s">
        <v>77</v>
      </c>
      <c r="R71" s="3" t="s">
        <v>68</v>
      </c>
      <c r="S71" s="40" t="s">
        <v>80</v>
      </c>
      <c r="T71" s="160" t="s">
        <v>401</v>
      </c>
      <c r="U71" s="160" t="s">
        <v>576</v>
      </c>
      <c r="V71" s="3" t="s">
        <v>12</v>
      </c>
      <c r="W71" s="160" t="s">
        <v>13</v>
      </c>
      <c r="X71" s="160" t="s">
        <v>52</v>
      </c>
      <c r="Y71" s="160" t="s">
        <v>8</v>
      </c>
      <c r="Z71" s="160" t="s">
        <v>50</v>
      </c>
      <c r="AA71" s="160" t="s">
        <v>40</v>
      </c>
      <c r="AB71" s="9">
        <v>25</v>
      </c>
      <c r="AC71" s="9">
        <v>25</v>
      </c>
      <c r="AD71" s="9" t="s">
        <v>885</v>
      </c>
      <c r="AE71" s="9">
        <v>25</v>
      </c>
      <c r="AF71" s="9"/>
      <c r="AG71" s="9"/>
      <c r="AH71" s="9">
        <v>25</v>
      </c>
      <c r="AI71" s="9"/>
      <c r="AJ71" s="9"/>
      <c r="AK71" s="18">
        <v>25</v>
      </c>
      <c r="AL71" s="4"/>
      <c r="AM71" s="4"/>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row>
    <row r="72" spans="1:156" s="6" customFormat="1" ht="56.25">
      <c r="A72" s="387"/>
      <c r="B72" s="290"/>
      <c r="C72" s="351"/>
      <c r="D72" s="336"/>
      <c r="E72" s="300"/>
      <c r="F72" s="382"/>
      <c r="G72" s="313"/>
      <c r="H72" s="267"/>
      <c r="I72" s="170" t="s">
        <v>637</v>
      </c>
      <c r="J72" s="163" t="s">
        <v>421</v>
      </c>
      <c r="K72" s="163">
        <f t="shared" si="4"/>
        <v>0</v>
      </c>
      <c r="L72" s="34">
        <v>25</v>
      </c>
      <c r="M72" s="160" t="s">
        <v>97</v>
      </c>
      <c r="N72" s="25">
        <v>1</v>
      </c>
      <c r="O72" s="145">
        <f t="shared" si="3"/>
        <v>0</v>
      </c>
      <c r="P72" s="3" t="s">
        <v>98</v>
      </c>
      <c r="Q72" s="40" t="s">
        <v>77</v>
      </c>
      <c r="R72" s="3" t="s">
        <v>68</v>
      </c>
      <c r="S72" s="40" t="s">
        <v>80</v>
      </c>
      <c r="T72" s="160" t="s">
        <v>401</v>
      </c>
      <c r="U72" s="160" t="s">
        <v>576</v>
      </c>
      <c r="V72" s="3" t="s">
        <v>12</v>
      </c>
      <c r="W72" s="160" t="s">
        <v>13</v>
      </c>
      <c r="X72" s="160" t="s">
        <v>52</v>
      </c>
      <c r="Y72" s="160" t="s">
        <v>8</v>
      </c>
      <c r="Z72" s="160" t="s">
        <v>50</v>
      </c>
      <c r="AA72" s="160" t="s">
        <v>40</v>
      </c>
      <c r="AB72" s="9">
        <v>0</v>
      </c>
      <c r="AC72" s="9">
        <v>0</v>
      </c>
      <c r="AD72" s="9" t="s">
        <v>884</v>
      </c>
      <c r="AE72" s="9"/>
      <c r="AF72" s="9"/>
      <c r="AG72" s="9"/>
      <c r="AH72" s="9"/>
      <c r="AI72" s="9"/>
      <c r="AJ72" s="9"/>
      <c r="AK72" s="18">
        <v>1</v>
      </c>
      <c r="AL72" s="4"/>
      <c r="AM72" s="4"/>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row>
    <row r="73" spans="1:156" s="6" customFormat="1" ht="56.25">
      <c r="A73" s="387"/>
      <c r="B73" s="290"/>
      <c r="C73" s="351"/>
      <c r="D73" s="336"/>
      <c r="E73" s="300"/>
      <c r="F73" s="382"/>
      <c r="G73" s="314"/>
      <c r="H73" s="268"/>
      <c r="I73" s="170" t="s">
        <v>638</v>
      </c>
      <c r="J73" s="163" t="s">
        <v>404</v>
      </c>
      <c r="K73" s="163">
        <f t="shared" si="4"/>
        <v>6.25</v>
      </c>
      <c r="L73" s="34">
        <v>25</v>
      </c>
      <c r="M73" s="160" t="s">
        <v>97</v>
      </c>
      <c r="N73" s="25">
        <v>100</v>
      </c>
      <c r="O73" s="145">
        <f t="shared" si="3"/>
        <v>25</v>
      </c>
      <c r="P73" s="3" t="s">
        <v>93</v>
      </c>
      <c r="Q73" s="40" t="s">
        <v>77</v>
      </c>
      <c r="R73" s="3" t="s">
        <v>68</v>
      </c>
      <c r="S73" s="40" t="s">
        <v>80</v>
      </c>
      <c r="T73" s="160" t="s">
        <v>401</v>
      </c>
      <c r="U73" s="160" t="s">
        <v>576</v>
      </c>
      <c r="V73" s="3" t="s">
        <v>12</v>
      </c>
      <c r="W73" s="160" t="s">
        <v>13</v>
      </c>
      <c r="X73" s="160" t="s">
        <v>52</v>
      </c>
      <c r="Y73" s="160" t="s">
        <v>8</v>
      </c>
      <c r="Z73" s="160" t="s">
        <v>50</v>
      </c>
      <c r="AA73" s="160" t="s">
        <v>40</v>
      </c>
      <c r="AB73" s="9">
        <v>25</v>
      </c>
      <c r="AC73" s="9">
        <v>25</v>
      </c>
      <c r="AD73" s="9" t="s">
        <v>886</v>
      </c>
      <c r="AE73" s="9">
        <v>25</v>
      </c>
      <c r="AF73" s="9"/>
      <c r="AG73" s="9"/>
      <c r="AH73" s="9">
        <v>25</v>
      </c>
      <c r="AI73" s="9"/>
      <c r="AJ73" s="9"/>
      <c r="AK73" s="18">
        <v>25</v>
      </c>
      <c r="AL73" s="4"/>
      <c r="AM73" s="4"/>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row>
    <row r="74" spans="1:156" s="6" customFormat="1" ht="56.25">
      <c r="A74" s="387"/>
      <c r="B74" s="290"/>
      <c r="C74" s="351"/>
      <c r="D74" s="336"/>
      <c r="E74" s="301"/>
      <c r="F74" s="164" t="s">
        <v>405</v>
      </c>
      <c r="G74" s="149">
        <f>(K74*H74)/100</f>
        <v>4.6</v>
      </c>
      <c r="H74" s="170">
        <v>20</v>
      </c>
      <c r="I74" s="170" t="s">
        <v>694</v>
      </c>
      <c r="J74" s="163" t="s">
        <v>406</v>
      </c>
      <c r="K74" s="163">
        <f t="shared" si="4"/>
        <v>23</v>
      </c>
      <c r="L74" s="34">
        <v>100</v>
      </c>
      <c r="M74" s="160" t="s">
        <v>97</v>
      </c>
      <c r="N74" s="25">
        <v>100</v>
      </c>
      <c r="O74" s="145">
        <f t="shared" si="3"/>
        <v>23</v>
      </c>
      <c r="P74" s="3" t="s">
        <v>93</v>
      </c>
      <c r="Q74" s="40" t="s">
        <v>77</v>
      </c>
      <c r="R74" s="3" t="s">
        <v>68</v>
      </c>
      <c r="S74" s="40" t="s">
        <v>80</v>
      </c>
      <c r="T74" s="160" t="s">
        <v>401</v>
      </c>
      <c r="U74" s="160" t="s">
        <v>576</v>
      </c>
      <c r="V74" s="3" t="s">
        <v>12</v>
      </c>
      <c r="W74" s="160" t="s">
        <v>13</v>
      </c>
      <c r="X74" s="160" t="s">
        <v>52</v>
      </c>
      <c r="Y74" s="160" t="s">
        <v>8</v>
      </c>
      <c r="Z74" s="160" t="s">
        <v>50</v>
      </c>
      <c r="AA74" s="160" t="s">
        <v>40</v>
      </c>
      <c r="AB74" s="9">
        <v>25</v>
      </c>
      <c r="AC74" s="9">
        <v>23</v>
      </c>
      <c r="AD74" s="9" t="s">
        <v>887</v>
      </c>
      <c r="AE74" s="9">
        <v>25</v>
      </c>
      <c r="AF74" s="9"/>
      <c r="AG74" s="9"/>
      <c r="AH74" s="9">
        <v>25</v>
      </c>
      <c r="AI74" s="9"/>
      <c r="AJ74" s="9"/>
      <c r="AK74" s="18">
        <v>25</v>
      </c>
      <c r="AL74" s="4"/>
      <c r="AM74" s="4"/>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row>
    <row r="75" spans="1:156" s="6" customFormat="1" ht="56.25">
      <c r="A75" s="387"/>
      <c r="B75" s="290"/>
      <c r="C75" s="351" t="s">
        <v>407</v>
      </c>
      <c r="D75" s="336">
        <v>40</v>
      </c>
      <c r="E75" s="299">
        <f>(G75*D75)/100</f>
        <v>4</v>
      </c>
      <c r="F75" s="382" t="s">
        <v>408</v>
      </c>
      <c r="G75" s="312">
        <f>(SUM(K75:K76:K77)*H75)/100</f>
        <v>10</v>
      </c>
      <c r="H75" s="280">
        <v>100</v>
      </c>
      <c r="I75" s="170" t="s">
        <v>695</v>
      </c>
      <c r="J75" s="164" t="s">
        <v>409</v>
      </c>
      <c r="K75" s="163">
        <f t="shared" si="4"/>
        <v>10</v>
      </c>
      <c r="L75" s="34">
        <v>40</v>
      </c>
      <c r="M75" s="160" t="s">
        <v>97</v>
      </c>
      <c r="N75" s="25">
        <v>100</v>
      </c>
      <c r="O75" s="145">
        <f t="shared" si="3"/>
        <v>25</v>
      </c>
      <c r="P75" s="3" t="s">
        <v>93</v>
      </c>
      <c r="Q75" s="40" t="s">
        <v>77</v>
      </c>
      <c r="R75" s="3" t="s">
        <v>68</v>
      </c>
      <c r="S75" s="40" t="s">
        <v>80</v>
      </c>
      <c r="T75" s="160" t="s">
        <v>401</v>
      </c>
      <c r="U75" s="160" t="s">
        <v>576</v>
      </c>
      <c r="V75" s="3" t="s">
        <v>12</v>
      </c>
      <c r="W75" s="160" t="s">
        <v>13</v>
      </c>
      <c r="X75" s="160" t="s">
        <v>15</v>
      </c>
      <c r="Y75" s="160" t="s">
        <v>8</v>
      </c>
      <c r="Z75" s="160" t="s">
        <v>50</v>
      </c>
      <c r="AA75" s="160" t="s">
        <v>40</v>
      </c>
      <c r="AB75" s="9">
        <v>25</v>
      </c>
      <c r="AC75" s="9">
        <v>25</v>
      </c>
      <c r="AD75" s="9" t="s">
        <v>888</v>
      </c>
      <c r="AE75" s="9">
        <v>25</v>
      </c>
      <c r="AF75" s="9"/>
      <c r="AG75" s="9"/>
      <c r="AH75" s="9">
        <v>25</v>
      </c>
      <c r="AI75" s="9"/>
      <c r="AJ75" s="9"/>
      <c r="AK75" s="18">
        <v>25</v>
      </c>
      <c r="AL75" s="4"/>
      <c r="AM75" s="4"/>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row>
    <row r="76" spans="1:156" s="6" customFormat="1" ht="56.25">
      <c r="A76" s="387"/>
      <c r="B76" s="290"/>
      <c r="C76" s="351"/>
      <c r="D76" s="336"/>
      <c r="E76" s="300"/>
      <c r="F76" s="382"/>
      <c r="G76" s="313"/>
      <c r="H76" s="281"/>
      <c r="I76" s="170" t="s">
        <v>639</v>
      </c>
      <c r="J76" s="164" t="s">
        <v>410</v>
      </c>
      <c r="K76" s="163">
        <f t="shared" si="4"/>
        <v>0</v>
      </c>
      <c r="L76" s="34">
        <v>30</v>
      </c>
      <c r="M76" s="160" t="s">
        <v>97</v>
      </c>
      <c r="N76" s="25">
        <v>1</v>
      </c>
      <c r="O76" s="145">
        <f t="shared" si="3"/>
        <v>0</v>
      </c>
      <c r="P76" s="3" t="s">
        <v>98</v>
      </c>
      <c r="Q76" s="40" t="s">
        <v>77</v>
      </c>
      <c r="R76" s="3" t="s">
        <v>68</v>
      </c>
      <c r="S76" s="40" t="s">
        <v>80</v>
      </c>
      <c r="T76" s="160" t="s">
        <v>401</v>
      </c>
      <c r="U76" s="160" t="s">
        <v>576</v>
      </c>
      <c r="V76" s="3" t="s">
        <v>12</v>
      </c>
      <c r="W76" s="160" t="s">
        <v>13</v>
      </c>
      <c r="X76" s="160" t="s">
        <v>15</v>
      </c>
      <c r="Y76" s="160" t="s">
        <v>8</v>
      </c>
      <c r="Z76" s="160" t="s">
        <v>50</v>
      </c>
      <c r="AA76" s="160" t="s">
        <v>40</v>
      </c>
      <c r="AB76" s="9">
        <v>0</v>
      </c>
      <c r="AC76" s="9">
        <v>0</v>
      </c>
      <c r="AD76" s="9" t="s">
        <v>884</v>
      </c>
      <c r="AE76" s="9"/>
      <c r="AF76" s="9"/>
      <c r="AG76" s="9"/>
      <c r="AH76" s="9"/>
      <c r="AI76" s="9"/>
      <c r="AJ76" s="9"/>
      <c r="AK76" s="18">
        <v>1</v>
      </c>
      <c r="AL76" s="4"/>
      <c r="AM76" s="4"/>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row>
    <row r="77" spans="1:156" s="6" customFormat="1" ht="56.25">
      <c r="A77" s="387"/>
      <c r="B77" s="290"/>
      <c r="C77" s="351"/>
      <c r="D77" s="336"/>
      <c r="E77" s="301"/>
      <c r="F77" s="382"/>
      <c r="G77" s="314"/>
      <c r="H77" s="282"/>
      <c r="I77" s="170" t="s">
        <v>640</v>
      </c>
      <c r="J77" s="164" t="s">
        <v>411</v>
      </c>
      <c r="K77" s="163">
        <f t="shared" si="4"/>
        <v>0</v>
      </c>
      <c r="L77" s="34">
        <v>30</v>
      </c>
      <c r="M77" s="160" t="s">
        <v>97</v>
      </c>
      <c r="N77" s="25">
        <v>1</v>
      </c>
      <c r="O77" s="145">
        <f t="shared" si="3"/>
        <v>0</v>
      </c>
      <c r="P77" s="3" t="s">
        <v>98</v>
      </c>
      <c r="Q77" s="40" t="s">
        <v>77</v>
      </c>
      <c r="R77" s="3" t="s">
        <v>68</v>
      </c>
      <c r="S77" s="40" t="s">
        <v>80</v>
      </c>
      <c r="T77" s="160" t="s">
        <v>401</v>
      </c>
      <c r="U77" s="160" t="s">
        <v>576</v>
      </c>
      <c r="V77" s="3" t="s">
        <v>12</v>
      </c>
      <c r="W77" s="160" t="s">
        <v>13</v>
      </c>
      <c r="X77" s="160" t="s">
        <v>15</v>
      </c>
      <c r="Y77" s="160" t="s">
        <v>8</v>
      </c>
      <c r="Z77" s="160" t="s">
        <v>50</v>
      </c>
      <c r="AA77" s="160" t="s">
        <v>40</v>
      </c>
      <c r="AB77" s="9">
        <v>0</v>
      </c>
      <c r="AC77" s="9">
        <v>0</v>
      </c>
      <c r="AD77" s="9" t="s">
        <v>884</v>
      </c>
      <c r="AE77" s="9"/>
      <c r="AF77" s="9"/>
      <c r="AG77" s="9"/>
      <c r="AH77" s="9"/>
      <c r="AI77" s="9"/>
      <c r="AJ77" s="9"/>
      <c r="AK77" s="18">
        <v>1</v>
      </c>
      <c r="AL77" s="4"/>
      <c r="AM77" s="4"/>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row>
    <row r="78" spans="1:156" s="6" customFormat="1" ht="56.25" customHeight="1">
      <c r="A78" s="387"/>
      <c r="B78" s="290"/>
      <c r="C78" s="351" t="s">
        <v>412</v>
      </c>
      <c r="D78" s="336">
        <v>20</v>
      </c>
      <c r="E78" s="299">
        <f>(SUM(G78:G80)*D78)/100</f>
        <v>3</v>
      </c>
      <c r="F78" s="163" t="s">
        <v>413</v>
      </c>
      <c r="G78" s="149">
        <f>(K78*H78)/100</f>
        <v>0</v>
      </c>
      <c r="H78" s="159">
        <v>20</v>
      </c>
      <c r="I78" s="170" t="s">
        <v>641</v>
      </c>
      <c r="J78" s="163" t="s">
        <v>414</v>
      </c>
      <c r="K78" s="163">
        <f t="shared" si="4"/>
        <v>0</v>
      </c>
      <c r="L78" s="34">
        <v>100</v>
      </c>
      <c r="M78" s="160" t="s">
        <v>97</v>
      </c>
      <c r="N78" s="54">
        <v>1</v>
      </c>
      <c r="O78" s="145">
        <f t="shared" si="3"/>
        <v>0</v>
      </c>
      <c r="P78" s="3" t="s">
        <v>98</v>
      </c>
      <c r="Q78" s="40" t="s">
        <v>77</v>
      </c>
      <c r="R78" s="3" t="s">
        <v>68</v>
      </c>
      <c r="S78" s="40" t="s">
        <v>80</v>
      </c>
      <c r="T78" s="160" t="s">
        <v>401</v>
      </c>
      <c r="U78" s="160" t="s">
        <v>576</v>
      </c>
      <c r="V78" s="3" t="s">
        <v>12</v>
      </c>
      <c r="W78" s="160" t="s">
        <v>13</v>
      </c>
      <c r="X78" s="160" t="s">
        <v>32</v>
      </c>
      <c r="Y78" s="160" t="s">
        <v>8</v>
      </c>
      <c r="Z78" s="160" t="s">
        <v>50</v>
      </c>
      <c r="AA78" s="160" t="s">
        <v>40</v>
      </c>
      <c r="AB78" s="163">
        <v>0</v>
      </c>
      <c r="AC78" s="163">
        <v>0</v>
      </c>
      <c r="AD78" s="160" t="s">
        <v>884</v>
      </c>
      <c r="AE78" s="160"/>
      <c r="AF78" s="160"/>
      <c r="AG78" s="160"/>
      <c r="AH78" s="160"/>
      <c r="AI78" s="160"/>
      <c r="AJ78" s="160"/>
      <c r="AK78" s="134">
        <v>1</v>
      </c>
      <c r="AL78" s="4"/>
      <c r="AM78" s="4"/>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row>
    <row r="79" spans="1:156" s="6" customFormat="1" ht="78.75" customHeight="1">
      <c r="A79" s="387"/>
      <c r="B79" s="290"/>
      <c r="C79" s="351"/>
      <c r="D79" s="336"/>
      <c r="E79" s="300"/>
      <c r="F79" s="163" t="s">
        <v>415</v>
      </c>
      <c r="G79" s="149">
        <f>(K79*H79)/100</f>
        <v>0</v>
      </c>
      <c r="H79" s="161">
        <v>20</v>
      </c>
      <c r="I79" s="170" t="s">
        <v>696</v>
      </c>
      <c r="J79" s="163" t="s">
        <v>416</v>
      </c>
      <c r="K79" s="163">
        <f t="shared" si="4"/>
        <v>0</v>
      </c>
      <c r="L79" s="34">
        <v>100</v>
      </c>
      <c r="M79" s="160" t="s">
        <v>97</v>
      </c>
      <c r="N79" s="53">
        <v>10</v>
      </c>
      <c r="O79" s="145">
        <f t="shared" si="3"/>
        <v>0</v>
      </c>
      <c r="P79" s="3" t="s">
        <v>98</v>
      </c>
      <c r="Q79" s="40" t="s">
        <v>77</v>
      </c>
      <c r="R79" s="3" t="s">
        <v>68</v>
      </c>
      <c r="S79" s="40" t="s">
        <v>82</v>
      </c>
      <c r="T79" s="160" t="s">
        <v>401</v>
      </c>
      <c r="U79" s="40" t="s">
        <v>417</v>
      </c>
      <c r="V79" s="3" t="s">
        <v>12</v>
      </c>
      <c r="W79" s="160" t="s">
        <v>13</v>
      </c>
      <c r="X79" s="160" t="s">
        <v>32</v>
      </c>
      <c r="Y79" s="160" t="s">
        <v>8</v>
      </c>
      <c r="Z79" s="160" t="s">
        <v>50</v>
      </c>
      <c r="AA79" s="160" t="s">
        <v>40</v>
      </c>
      <c r="AB79" s="163">
        <v>0</v>
      </c>
      <c r="AC79" s="163">
        <v>0</v>
      </c>
      <c r="AD79" s="160" t="s">
        <v>889</v>
      </c>
      <c r="AE79" s="160">
        <v>5</v>
      </c>
      <c r="AF79" s="160"/>
      <c r="AG79" s="160"/>
      <c r="AH79" s="160"/>
      <c r="AI79" s="160"/>
      <c r="AJ79" s="160"/>
      <c r="AK79" s="134">
        <v>5</v>
      </c>
      <c r="AL79" s="4"/>
      <c r="AM79" s="4"/>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row>
    <row r="80" spans="1:156" s="6" customFormat="1" ht="75" customHeight="1">
      <c r="A80" s="388"/>
      <c r="B80" s="291"/>
      <c r="C80" s="351"/>
      <c r="D80" s="336"/>
      <c r="E80" s="301"/>
      <c r="F80" s="163" t="s">
        <v>418</v>
      </c>
      <c r="G80" s="149">
        <f>(K80*H80)/100</f>
        <v>15</v>
      </c>
      <c r="H80" s="161">
        <v>60</v>
      </c>
      <c r="I80" s="170" t="s">
        <v>697</v>
      </c>
      <c r="J80" s="163" t="s">
        <v>419</v>
      </c>
      <c r="K80" s="163">
        <f t="shared" si="4"/>
        <v>25</v>
      </c>
      <c r="L80" s="34">
        <v>100</v>
      </c>
      <c r="M80" s="160" t="s">
        <v>97</v>
      </c>
      <c r="N80" s="53">
        <v>8</v>
      </c>
      <c r="O80" s="145">
        <f t="shared" si="3"/>
        <v>2</v>
      </c>
      <c r="P80" s="160" t="s">
        <v>112</v>
      </c>
      <c r="Q80" s="40" t="s">
        <v>77</v>
      </c>
      <c r="R80" s="3" t="s">
        <v>68</v>
      </c>
      <c r="S80" s="40" t="s">
        <v>80</v>
      </c>
      <c r="T80" s="160" t="s">
        <v>401</v>
      </c>
      <c r="U80" s="40" t="s">
        <v>131</v>
      </c>
      <c r="V80" s="3" t="s">
        <v>12</v>
      </c>
      <c r="W80" s="160" t="s">
        <v>13</v>
      </c>
      <c r="X80" s="160" t="s">
        <v>32</v>
      </c>
      <c r="Y80" s="160" t="s">
        <v>8</v>
      </c>
      <c r="Z80" s="160" t="s">
        <v>50</v>
      </c>
      <c r="AA80" s="160" t="s">
        <v>40</v>
      </c>
      <c r="AB80" s="163">
        <v>2</v>
      </c>
      <c r="AC80" s="163">
        <v>2</v>
      </c>
      <c r="AD80" s="160" t="s">
        <v>890</v>
      </c>
      <c r="AE80" s="160">
        <v>2</v>
      </c>
      <c r="AF80" s="160"/>
      <c r="AG80" s="160"/>
      <c r="AH80" s="160">
        <v>2</v>
      </c>
      <c r="AI80" s="160"/>
      <c r="AJ80" s="160"/>
      <c r="AK80" s="134">
        <v>2</v>
      </c>
      <c r="AL80" s="4"/>
      <c r="AM80" s="4"/>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row>
    <row r="81" spans="1:156" s="6" customFormat="1" ht="56.25" customHeight="1">
      <c r="A81" s="337" t="s">
        <v>554</v>
      </c>
      <c r="B81" s="286">
        <f>(E81+E84+E87+E91+E95)</f>
        <v>22.359237606788724</v>
      </c>
      <c r="C81" s="347" t="s">
        <v>459</v>
      </c>
      <c r="D81" s="348">
        <v>15</v>
      </c>
      <c r="E81" s="269">
        <f>(SUM(G81:G83)*D81)/100</f>
        <v>11.331459829010946</v>
      </c>
      <c r="F81" s="343" t="s">
        <v>460</v>
      </c>
      <c r="G81" s="275">
        <f>(SUM(K81:K82)*H81)/100</f>
        <v>25.54306552673964</v>
      </c>
      <c r="H81" s="278">
        <v>50</v>
      </c>
      <c r="I81" s="179" t="s">
        <v>698</v>
      </c>
      <c r="J81" s="180" t="s">
        <v>461</v>
      </c>
      <c r="K81" s="180">
        <f t="shared" si="4"/>
        <v>51.08613105347928</v>
      </c>
      <c r="L81" s="229">
        <v>50</v>
      </c>
      <c r="M81" s="230">
        <v>9361333</v>
      </c>
      <c r="N81" s="231">
        <v>9861333</v>
      </c>
      <c r="O81" s="184">
        <f t="shared" si="3"/>
        <v>10075547</v>
      </c>
      <c r="P81" s="186" t="s">
        <v>98</v>
      </c>
      <c r="Q81" s="186" t="s">
        <v>75</v>
      </c>
      <c r="R81" s="186" t="s">
        <v>23</v>
      </c>
      <c r="S81" s="186" t="s">
        <v>80</v>
      </c>
      <c r="T81" s="187" t="s">
        <v>462</v>
      </c>
      <c r="U81" s="180" t="s">
        <v>463</v>
      </c>
      <c r="V81" s="186" t="s">
        <v>24</v>
      </c>
      <c r="W81" s="187" t="s">
        <v>25</v>
      </c>
      <c r="X81" s="187" t="s">
        <v>26</v>
      </c>
      <c r="Y81" s="187" t="s">
        <v>29</v>
      </c>
      <c r="Z81" s="187" t="s">
        <v>27</v>
      </c>
      <c r="AA81" s="187" t="s">
        <v>28</v>
      </c>
      <c r="AB81" s="231">
        <v>250000</v>
      </c>
      <c r="AC81" s="231">
        <v>10075547</v>
      </c>
      <c r="AD81" s="231" t="s">
        <v>838</v>
      </c>
      <c r="AE81" s="231">
        <v>250000</v>
      </c>
      <c r="AF81" s="231"/>
      <c r="AG81" s="231"/>
      <c r="AH81" s="231">
        <v>250000</v>
      </c>
      <c r="AI81" s="231"/>
      <c r="AJ81" s="231"/>
      <c r="AK81" s="232">
        <v>250000</v>
      </c>
      <c r="AL81" s="192"/>
      <c r="AM81" s="192"/>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row>
    <row r="82" spans="1:156" s="6" customFormat="1" ht="85.5" customHeight="1">
      <c r="A82" s="338"/>
      <c r="B82" s="287"/>
      <c r="C82" s="347"/>
      <c r="D82" s="348"/>
      <c r="E82" s="302"/>
      <c r="F82" s="343"/>
      <c r="G82" s="277"/>
      <c r="H82" s="279"/>
      <c r="I82" s="179" t="s">
        <v>699</v>
      </c>
      <c r="J82" s="180" t="s">
        <v>464</v>
      </c>
      <c r="K82" s="180">
        <f t="shared" si="4"/>
        <v>0</v>
      </c>
      <c r="L82" s="229">
        <v>50</v>
      </c>
      <c r="M82" s="187" t="s">
        <v>97</v>
      </c>
      <c r="N82" s="231">
        <v>25000</v>
      </c>
      <c r="O82" s="184">
        <f t="shared" si="3"/>
        <v>0</v>
      </c>
      <c r="P82" s="186" t="s">
        <v>98</v>
      </c>
      <c r="Q82" s="186" t="s">
        <v>75</v>
      </c>
      <c r="R82" s="186" t="s">
        <v>23</v>
      </c>
      <c r="S82" s="186" t="s">
        <v>80</v>
      </c>
      <c r="T82" s="187" t="s">
        <v>462</v>
      </c>
      <c r="U82" s="180" t="s">
        <v>463</v>
      </c>
      <c r="V82" s="186" t="s">
        <v>24</v>
      </c>
      <c r="W82" s="187" t="s">
        <v>25</v>
      </c>
      <c r="X82" s="187" t="s">
        <v>26</v>
      </c>
      <c r="Y82" s="187" t="s">
        <v>29</v>
      </c>
      <c r="Z82" s="187" t="s">
        <v>27</v>
      </c>
      <c r="AA82" s="187" t="s">
        <v>28</v>
      </c>
      <c r="AB82" s="231">
        <v>6250</v>
      </c>
      <c r="AC82" s="231">
        <v>0</v>
      </c>
      <c r="AD82" s="180" t="s">
        <v>839</v>
      </c>
      <c r="AE82" s="231">
        <v>6250</v>
      </c>
      <c r="AF82" s="231"/>
      <c r="AG82" s="231"/>
      <c r="AH82" s="231">
        <v>6250</v>
      </c>
      <c r="AI82" s="231"/>
      <c r="AJ82" s="231"/>
      <c r="AK82" s="232">
        <v>6250</v>
      </c>
      <c r="AL82" s="192"/>
      <c r="AM82" s="192"/>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row>
    <row r="83" spans="1:156" s="6" customFormat="1" ht="110.25" customHeight="1">
      <c r="A83" s="338"/>
      <c r="B83" s="287"/>
      <c r="C83" s="347"/>
      <c r="D83" s="348"/>
      <c r="E83" s="270"/>
      <c r="F83" s="200" t="s">
        <v>465</v>
      </c>
      <c r="G83" s="205">
        <f>(K83*H83)/100</f>
        <v>50</v>
      </c>
      <c r="H83" s="179">
        <v>50</v>
      </c>
      <c r="I83" s="179" t="s">
        <v>642</v>
      </c>
      <c r="J83" s="180" t="s">
        <v>465</v>
      </c>
      <c r="K83" s="180">
        <f t="shared" si="4"/>
        <v>100</v>
      </c>
      <c r="L83" s="223">
        <v>100</v>
      </c>
      <c r="M83" s="187" t="s">
        <v>97</v>
      </c>
      <c r="N83" s="223">
        <v>1</v>
      </c>
      <c r="O83" s="184">
        <f t="shared" si="3"/>
        <v>1</v>
      </c>
      <c r="P83" s="186" t="s">
        <v>98</v>
      </c>
      <c r="Q83" s="186" t="s">
        <v>75</v>
      </c>
      <c r="R83" s="186" t="s">
        <v>30</v>
      </c>
      <c r="S83" s="186" t="s">
        <v>80</v>
      </c>
      <c r="T83" s="187" t="s">
        <v>462</v>
      </c>
      <c r="U83" s="180" t="s">
        <v>463</v>
      </c>
      <c r="V83" s="186" t="s">
        <v>24</v>
      </c>
      <c r="W83" s="187" t="s">
        <v>25</v>
      </c>
      <c r="X83" s="187" t="s">
        <v>26</v>
      </c>
      <c r="Y83" s="187" t="s">
        <v>29</v>
      </c>
      <c r="Z83" s="187" t="s">
        <v>27</v>
      </c>
      <c r="AA83" s="187" t="s">
        <v>28</v>
      </c>
      <c r="AB83" s="180">
        <v>0</v>
      </c>
      <c r="AC83" s="180">
        <v>1</v>
      </c>
      <c r="AD83" s="180" t="s">
        <v>840</v>
      </c>
      <c r="AE83" s="180">
        <v>1</v>
      </c>
      <c r="AF83" s="180"/>
      <c r="AG83" s="180"/>
      <c r="AH83" s="180">
        <v>1</v>
      </c>
      <c r="AI83" s="180"/>
      <c r="AJ83" s="180"/>
      <c r="AK83" s="227">
        <v>1</v>
      </c>
      <c r="AL83" s="192"/>
      <c r="AM83" s="192"/>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row>
    <row r="84" spans="1:156" s="6" customFormat="1" ht="78.75" customHeight="1">
      <c r="A84" s="338"/>
      <c r="B84" s="287"/>
      <c r="C84" s="374" t="s">
        <v>470</v>
      </c>
      <c r="D84" s="348">
        <v>20</v>
      </c>
      <c r="E84" s="269">
        <f>(SUM(G84:G86)*D84)/100</f>
        <v>0</v>
      </c>
      <c r="F84" s="343" t="s">
        <v>466</v>
      </c>
      <c r="G84" s="275">
        <f>(SUM(K84:K85)*H84)/100</f>
        <v>0</v>
      </c>
      <c r="H84" s="278">
        <v>75</v>
      </c>
      <c r="I84" s="179" t="s">
        <v>651</v>
      </c>
      <c r="J84" s="187" t="s">
        <v>467</v>
      </c>
      <c r="K84" s="180">
        <f t="shared" si="4"/>
        <v>0</v>
      </c>
      <c r="L84" s="223">
        <v>50</v>
      </c>
      <c r="M84" s="187" t="s">
        <v>97</v>
      </c>
      <c r="N84" s="215">
        <v>1</v>
      </c>
      <c r="O84" s="184">
        <f t="shared" si="3"/>
        <v>0</v>
      </c>
      <c r="P84" s="186" t="s">
        <v>98</v>
      </c>
      <c r="Q84" s="186" t="s">
        <v>75</v>
      </c>
      <c r="R84" s="186" t="s">
        <v>31</v>
      </c>
      <c r="S84" s="186" t="s">
        <v>80</v>
      </c>
      <c r="T84" s="187" t="s">
        <v>468</v>
      </c>
      <c r="U84" s="180" t="s">
        <v>469</v>
      </c>
      <c r="V84" s="186" t="s">
        <v>58</v>
      </c>
      <c r="W84" s="187" t="s">
        <v>25</v>
      </c>
      <c r="X84" s="187" t="s">
        <v>26</v>
      </c>
      <c r="Y84" s="187" t="s">
        <v>29</v>
      </c>
      <c r="Z84" s="187" t="s">
        <v>27</v>
      </c>
      <c r="AA84" s="187" t="s">
        <v>28</v>
      </c>
      <c r="AB84" s="180">
        <v>0</v>
      </c>
      <c r="AC84" s="180">
        <v>0</v>
      </c>
      <c r="AD84" s="180" t="s">
        <v>845</v>
      </c>
      <c r="AE84" s="180">
        <v>0</v>
      </c>
      <c r="AF84" s="180"/>
      <c r="AG84" s="180"/>
      <c r="AH84" s="180">
        <v>0</v>
      </c>
      <c r="AI84" s="180"/>
      <c r="AJ84" s="180"/>
      <c r="AK84" s="227">
        <v>1</v>
      </c>
      <c r="AL84" s="192"/>
      <c r="AM84" s="192"/>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row>
    <row r="85" spans="1:156" s="6" customFormat="1" ht="78.75" customHeight="1">
      <c r="A85" s="338"/>
      <c r="B85" s="287"/>
      <c r="C85" s="375"/>
      <c r="D85" s="348"/>
      <c r="E85" s="302"/>
      <c r="F85" s="343"/>
      <c r="G85" s="277"/>
      <c r="H85" s="279"/>
      <c r="I85" s="179" t="s">
        <v>652</v>
      </c>
      <c r="J85" s="187" t="s">
        <v>471</v>
      </c>
      <c r="K85" s="180">
        <f t="shared" si="4"/>
        <v>0</v>
      </c>
      <c r="L85" s="223">
        <v>50</v>
      </c>
      <c r="M85" s="187" t="s">
        <v>97</v>
      </c>
      <c r="N85" s="215">
        <v>1</v>
      </c>
      <c r="O85" s="184">
        <f t="shared" si="3"/>
        <v>0</v>
      </c>
      <c r="P85" s="186" t="s">
        <v>98</v>
      </c>
      <c r="Q85" s="186" t="s">
        <v>75</v>
      </c>
      <c r="R85" s="186" t="s">
        <v>31</v>
      </c>
      <c r="S85" s="186" t="s">
        <v>80</v>
      </c>
      <c r="T85" s="187" t="s">
        <v>468</v>
      </c>
      <c r="U85" s="180" t="s">
        <v>469</v>
      </c>
      <c r="V85" s="186" t="s">
        <v>58</v>
      </c>
      <c r="W85" s="187" t="s">
        <v>25</v>
      </c>
      <c r="X85" s="187" t="s">
        <v>26</v>
      </c>
      <c r="Y85" s="187" t="s">
        <v>29</v>
      </c>
      <c r="Z85" s="187" t="s">
        <v>27</v>
      </c>
      <c r="AA85" s="187" t="s">
        <v>28</v>
      </c>
      <c r="AB85" s="180">
        <v>0</v>
      </c>
      <c r="AC85" s="180">
        <v>0</v>
      </c>
      <c r="AD85" s="180" t="s">
        <v>844</v>
      </c>
      <c r="AE85" s="180">
        <v>0</v>
      </c>
      <c r="AF85" s="180"/>
      <c r="AG85" s="180"/>
      <c r="AH85" s="180">
        <v>0</v>
      </c>
      <c r="AI85" s="180"/>
      <c r="AJ85" s="180"/>
      <c r="AK85" s="227">
        <v>1</v>
      </c>
      <c r="AL85" s="192"/>
      <c r="AM85" s="192"/>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row>
    <row r="86" spans="1:156" s="6" customFormat="1" ht="78.75" customHeight="1">
      <c r="A86" s="338"/>
      <c r="B86" s="287"/>
      <c r="C86" s="376"/>
      <c r="D86" s="348"/>
      <c r="E86" s="270"/>
      <c r="F86" s="177" t="s">
        <v>472</v>
      </c>
      <c r="G86" s="178">
        <f>(K86*H86)/100</f>
        <v>0</v>
      </c>
      <c r="H86" s="179">
        <v>25</v>
      </c>
      <c r="I86" s="179" t="s">
        <v>643</v>
      </c>
      <c r="J86" s="187" t="s">
        <v>473</v>
      </c>
      <c r="K86" s="180">
        <f t="shared" si="4"/>
        <v>0</v>
      </c>
      <c r="L86" s="223">
        <v>100</v>
      </c>
      <c r="M86" s="187" t="s">
        <v>97</v>
      </c>
      <c r="N86" s="215">
        <v>1</v>
      </c>
      <c r="O86" s="184">
        <f t="shared" si="3"/>
        <v>0</v>
      </c>
      <c r="P86" s="186" t="s">
        <v>98</v>
      </c>
      <c r="Q86" s="186" t="s">
        <v>75</v>
      </c>
      <c r="R86" s="186" t="s">
        <v>31</v>
      </c>
      <c r="S86" s="186" t="s">
        <v>80</v>
      </c>
      <c r="T86" s="187" t="s">
        <v>468</v>
      </c>
      <c r="U86" s="180" t="s">
        <v>469</v>
      </c>
      <c r="V86" s="186" t="s">
        <v>24</v>
      </c>
      <c r="W86" s="187" t="s">
        <v>25</v>
      </c>
      <c r="X86" s="187" t="s">
        <v>54</v>
      </c>
      <c r="Y86" s="187" t="s">
        <v>29</v>
      </c>
      <c r="Z86" s="187" t="s">
        <v>27</v>
      </c>
      <c r="AA86" s="187" t="s">
        <v>28</v>
      </c>
      <c r="AB86" s="180">
        <v>0</v>
      </c>
      <c r="AC86" s="180">
        <v>0</v>
      </c>
      <c r="AD86" s="180" t="s">
        <v>846</v>
      </c>
      <c r="AE86" s="180">
        <v>0</v>
      </c>
      <c r="AF86" s="180"/>
      <c r="AG86" s="180"/>
      <c r="AH86" s="180">
        <v>0</v>
      </c>
      <c r="AI86" s="180"/>
      <c r="AJ86" s="180"/>
      <c r="AK86" s="227">
        <v>1</v>
      </c>
      <c r="AL86" s="192"/>
      <c r="AM86" s="192"/>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row>
    <row r="87" spans="1:156" s="6" customFormat="1" ht="102.75" customHeight="1">
      <c r="A87" s="338"/>
      <c r="B87" s="287"/>
      <c r="C87" s="347" t="s">
        <v>474</v>
      </c>
      <c r="D87" s="348">
        <v>20</v>
      </c>
      <c r="E87" s="311">
        <f>(SUM(G87:G90)*D87)/100</f>
        <v>4.777777777777779</v>
      </c>
      <c r="F87" s="233" t="s">
        <v>476</v>
      </c>
      <c r="G87" s="178">
        <f>(K87*H87)/100</f>
        <v>23.888888888888893</v>
      </c>
      <c r="H87" s="179">
        <v>25</v>
      </c>
      <c r="I87" s="179" t="s">
        <v>703</v>
      </c>
      <c r="J87" s="180" t="s">
        <v>477</v>
      </c>
      <c r="K87" s="180">
        <f t="shared" si="4"/>
        <v>95.55555555555556</v>
      </c>
      <c r="L87" s="223">
        <v>100</v>
      </c>
      <c r="M87" s="182">
        <v>0.9</v>
      </c>
      <c r="N87" s="212">
        <v>0.9</v>
      </c>
      <c r="O87" s="180">
        <f>+AC87</f>
        <v>0.86</v>
      </c>
      <c r="P87" s="186" t="s">
        <v>93</v>
      </c>
      <c r="Q87" s="186" t="s">
        <v>75</v>
      </c>
      <c r="R87" s="186" t="s">
        <v>30</v>
      </c>
      <c r="S87" s="186" t="s">
        <v>82</v>
      </c>
      <c r="T87" s="187" t="s">
        <v>468</v>
      </c>
      <c r="U87" s="180" t="s">
        <v>469</v>
      </c>
      <c r="V87" s="186" t="s">
        <v>12</v>
      </c>
      <c r="W87" s="187" t="s">
        <v>13</v>
      </c>
      <c r="X87" s="187" t="s">
        <v>14</v>
      </c>
      <c r="Y87" s="187" t="s">
        <v>29</v>
      </c>
      <c r="Z87" s="187" t="s">
        <v>49</v>
      </c>
      <c r="AA87" s="187" t="s">
        <v>36</v>
      </c>
      <c r="AB87" s="180">
        <v>90</v>
      </c>
      <c r="AC87" s="182">
        <v>0.86</v>
      </c>
      <c r="AD87" s="180" t="s">
        <v>847</v>
      </c>
      <c r="AE87" s="180">
        <v>90</v>
      </c>
      <c r="AF87" s="180" t="s">
        <v>85</v>
      </c>
      <c r="AG87" s="180"/>
      <c r="AH87" s="180">
        <v>90</v>
      </c>
      <c r="AI87" s="180"/>
      <c r="AJ87" s="180"/>
      <c r="AK87" s="227">
        <v>90</v>
      </c>
      <c r="AL87" s="192"/>
      <c r="AM87" s="192"/>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row>
    <row r="88" spans="1:156" s="6" customFormat="1" ht="78.75" customHeight="1">
      <c r="A88" s="338"/>
      <c r="B88" s="287"/>
      <c r="C88" s="347"/>
      <c r="D88" s="348"/>
      <c r="E88" s="311"/>
      <c r="F88" s="233" t="s">
        <v>480</v>
      </c>
      <c r="G88" s="178">
        <f>(K88*H88)/100</f>
        <v>0</v>
      </c>
      <c r="H88" s="179">
        <v>25</v>
      </c>
      <c r="I88" s="179" t="s">
        <v>646</v>
      </c>
      <c r="J88" s="187" t="s">
        <v>481</v>
      </c>
      <c r="K88" s="180">
        <f t="shared" si="4"/>
        <v>0</v>
      </c>
      <c r="L88" s="223">
        <v>100</v>
      </c>
      <c r="M88" s="180">
        <v>1</v>
      </c>
      <c r="N88" s="180">
        <v>1</v>
      </c>
      <c r="O88" s="184">
        <f t="shared" si="3"/>
        <v>0</v>
      </c>
      <c r="P88" s="186" t="s">
        <v>98</v>
      </c>
      <c r="Q88" s="186" t="s">
        <v>75</v>
      </c>
      <c r="R88" s="186" t="s">
        <v>31</v>
      </c>
      <c r="S88" s="186" t="s">
        <v>80</v>
      </c>
      <c r="T88" s="187" t="s">
        <v>468</v>
      </c>
      <c r="U88" s="180" t="s">
        <v>469</v>
      </c>
      <c r="V88" s="186" t="s">
        <v>12</v>
      </c>
      <c r="W88" s="187" t="s">
        <v>25</v>
      </c>
      <c r="X88" s="187" t="s">
        <v>54</v>
      </c>
      <c r="Y88" s="187" t="s">
        <v>8</v>
      </c>
      <c r="Z88" s="187" t="s">
        <v>27</v>
      </c>
      <c r="AA88" s="187" t="s">
        <v>41</v>
      </c>
      <c r="AB88" s="180">
        <v>0</v>
      </c>
      <c r="AC88" s="180">
        <v>0</v>
      </c>
      <c r="AD88" s="180" t="s">
        <v>848</v>
      </c>
      <c r="AE88" s="180">
        <v>0</v>
      </c>
      <c r="AF88" s="180"/>
      <c r="AG88" s="180"/>
      <c r="AH88" s="180">
        <v>0</v>
      </c>
      <c r="AI88" s="180"/>
      <c r="AJ88" s="180"/>
      <c r="AK88" s="227">
        <v>1</v>
      </c>
      <c r="AL88" s="192"/>
      <c r="AM88" s="192"/>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row>
    <row r="89" spans="1:156" s="6" customFormat="1" ht="78.75" customHeight="1">
      <c r="A89" s="338"/>
      <c r="B89" s="287"/>
      <c r="C89" s="347"/>
      <c r="D89" s="348"/>
      <c r="E89" s="311"/>
      <c r="F89" s="343" t="s">
        <v>482</v>
      </c>
      <c r="G89" s="275">
        <f>(SUM(K89:K90)*H89)/100</f>
        <v>0</v>
      </c>
      <c r="H89" s="278">
        <v>50</v>
      </c>
      <c r="I89" s="179" t="s">
        <v>704</v>
      </c>
      <c r="J89" s="180" t="s">
        <v>483</v>
      </c>
      <c r="K89" s="180">
        <f t="shared" si="4"/>
        <v>0</v>
      </c>
      <c r="L89" s="223">
        <v>50</v>
      </c>
      <c r="M89" s="187" t="s">
        <v>97</v>
      </c>
      <c r="N89" s="223">
        <v>1</v>
      </c>
      <c r="O89" s="184">
        <f t="shared" si="3"/>
        <v>0</v>
      </c>
      <c r="P89" s="186" t="s">
        <v>98</v>
      </c>
      <c r="Q89" s="186" t="s">
        <v>75</v>
      </c>
      <c r="R89" s="186" t="s">
        <v>31</v>
      </c>
      <c r="S89" s="186" t="s">
        <v>80</v>
      </c>
      <c r="T89" s="187" t="s">
        <v>468</v>
      </c>
      <c r="U89" s="180" t="s">
        <v>469</v>
      </c>
      <c r="V89" s="186" t="s">
        <v>24</v>
      </c>
      <c r="W89" s="187" t="s">
        <v>25</v>
      </c>
      <c r="X89" s="187" t="s">
        <v>26</v>
      </c>
      <c r="Y89" s="187" t="s">
        <v>29</v>
      </c>
      <c r="Z89" s="187" t="s">
        <v>27</v>
      </c>
      <c r="AA89" s="187" t="s">
        <v>41</v>
      </c>
      <c r="AB89" s="180">
        <v>0</v>
      </c>
      <c r="AC89" s="180">
        <v>0</v>
      </c>
      <c r="AD89" s="180" t="s">
        <v>849</v>
      </c>
      <c r="AE89" s="180">
        <v>0</v>
      </c>
      <c r="AF89" s="180"/>
      <c r="AG89" s="180"/>
      <c r="AH89" s="180">
        <v>0</v>
      </c>
      <c r="AI89" s="180"/>
      <c r="AJ89" s="180"/>
      <c r="AK89" s="227">
        <v>1</v>
      </c>
      <c r="AL89" s="192"/>
      <c r="AM89" s="192"/>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row>
    <row r="90" spans="1:156" s="6" customFormat="1" ht="78.75" customHeight="1">
      <c r="A90" s="338"/>
      <c r="B90" s="287"/>
      <c r="C90" s="347"/>
      <c r="D90" s="348"/>
      <c r="E90" s="293"/>
      <c r="F90" s="343"/>
      <c r="G90" s="277"/>
      <c r="H90" s="279"/>
      <c r="I90" s="179" t="s">
        <v>705</v>
      </c>
      <c r="J90" s="180" t="s">
        <v>484</v>
      </c>
      <c r="K90" s="180">
        <f t="shared" si="4"/>
        <v>0</v>
      </c>
      <c r="L90" s="223">
        <v>50</v>
      </c>
      <c r="M90" s="187" t="s">
        <v>97</v>
      </c>
      <c r="N90" s="223">
        <v>1</v>
      </c>
      <c r="O90" s="184">
        <f t="shared" si="3"/>
        <v>0</v>
      </c>
      <c r="P90" s="186" t="s">
        <v>98</v>
      </c>
      <c r="Q90" s="186" t="s">
        <v>75</v>
      </c>
      <c r="R90" s="186" t="s">
        <v>31</v>
      </c>
      <c r="S90" s="186" t="s">
        <v>80</v>
      </c>
      <c r="T90" s="187" t="s">
        <v>468</v>
      </c>
      <c r="U90" s="180" t="s">
        <v>469</v>
      </c>
      <c r="V90" s="186" t="s">
        <v>12</v>
      </c>
      <c r="W90" s="187" t="s">
        <v>13</v>
      </c>
      <c r="X90" s="187" t="s">
        <v>53</v>
      </c>
      <c r="Y90" s="187" t="s">
        <v>29</v>
      </c>
      <c r="Z90" s="187" t="s">
        <v>27</v>
      </c>
      <c r="AA90" s="187" t="s">
        <v>28</v>
      </c>
      <c r="AB90" s="180">
        <v>0</v>
      </c>
      <c r="AC90" s="180">
        <v>0</v>
      </c>
      <c r="AD90" s="180" t="s">
        <v>849</v>
      </c>
      <c r="AE90" s="180">
        <v>0</v>
      </c>
      <c r="AF90" s="180"/>
      <c r="AG90" s="180"/>
      <c r="AH90" s="180">
        <v>0</v>
      </c>
      <c r="AI90" s="180"/>
      <c r="AJ90" s="180"/>
      <c r="AK90" s="227">
        <v>1</v>
      </c>
      <c r="AL90" s="192"/>
      <c r="AM90" s="192"/>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row>
    <row r="91" spans="1:156" s="6" customFormat="1" ht="78.75" customHeight="1">
      <c r="A91" s="338"/>
      <c r="B91" s="287"/>
      <c r="C91" s="374" t="s">
        <v>485</v>
      </c>
      <c r="D91" s="348">
        <v>25</v>
      </c>
      <c r="E91" s="269">
        <f>(G91*D91)/100</f>
        <v>6.25</v>
      </c>
      <c r="F91" s="343" t="s">
        <v>486</v>
      </c>
      <c r="G91" s="275">
        <f>(SUM(K91:K94)*H91)/100</f>
        <v>25</v>
      </c>
      <c r="H91" s="278">
        <v>100</v>
      </c>
      <c r="I91" s="179" t="s">
        <v>706</v>
      </c>
      <c r="J91" s="180" t="s">
        <v>487</v>
      </c>
      <c r="K91" s="180">
        <f t="shared" si="4"/>
        <v>0</v>
      </c>
      <c r="L91" s="234">
        <v>25</v>
      </c>
      <c r="M91" s="223">
        <v>1</v>
      </c>
      <c r="N91" s="223">
        <v>1</v>
      </c>
      <c r="O91" s="184">
        <f t="shared" si="3"/>
        <v>0</v>
      </c>
      <c r="P91" s="186" t="s">
        <v>98</v>
      </c>
      <c r="Q91" s="186" t="s">
        <v>75</v>
      </c>
      <c r="R91" s="186" t="s">
        <v>31</v>
      </c>
      <c r="S91" s="186" t="s">
        <v>80</v>
      </c>
      <c r="T91" s="187" t="s">
        <v>488</v>
      </c>
      <c r="U91" s="180" t="s">
        <v>489</v>
      </c>
      <c r="V91" s="186" t="s">
        <v>12</v>
      </c>
      <c r="W91" s="187" t="s">
        <v>13</v>
      </c>
      <c r="X91" s="187" t="s">
        <v>26</v>
      </c>
      <c r="Y91" s="187" t="s">
        <v>29</v>
      </c>
      <c r="Z91" s="187" t="s">
        <v>50</v>
      </c>
      <c r="AA91" s="187" t="s">
        <v>28</v>
      </c>
      <c r="AB91" s="180">
        <v>0</v>
      </c>
      <c r="AC91" s="180">
        <v>0</v>
      </c>
      <c r="AD91" s="180" t="s">
        <v>841</v>
      </c>
      <c r="AE91" s="180">
        <v>0</v>
      </c>
      <c r="AF91" s="180"/>
      <c r="AG91" s="180"/>
      <c r="AH91" s="180">
        <v>0</v>
      </c>
      <c r="AI91" s="180"/>
      <c r="AJ91" s="180"/>
      <c r="AK91" s="227">
        <v>1</v>
      </c>
      <c r="AL91" s="192"/>
      <c r="AM91" s="192"/>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row>
    <row r="92" spans="1:156" s="6" customFormat="1" ht="78.75" customHeight="1">
      <c r="A92" s="338"/>
      <c r="B92" s="287"/>
      <c r="C92" s="375"/>
      <c r="D92" s="348"/>
      <c r="E92" s="302"/>
      <c r="F92" s="343"/>
      <c r="G92" s="276"/>
      <c r="H92" s="344"/>
      <c r="I92" s="179" t="s">
        <v>647</v>
      </c>
      <c r="J92" s="187" t="s">
        <v>491</v>
      </c>
      <c r="K92" s="180">
        <f t="shared" si="4"/>
        <v>0</v>
      </c>
      <c r="L92" s="234">
        <v>25</v>
      </c>
      <c r="M92" s="187" t="s">
        <v>97</v>
      </c>
      <c r="N92" s="223">
        <v>1</v>
      </c>
      <c r="O92" s="184">
        <f t="shared" si="3"/>
        <v>0</v>
      </c>
      <c r="P92" s="186" t="s">
        <v>98</v>
      </c>
      <c r="Q92" s="186" t="s">
        <v>75</v>
      </c>
      <c r="R92" s="186" t="s">
        <v>31</v>
      </c>
      <c r="S92" s="186" t="s">
        <v>80</v>
      </c>
      <c r="T92" s="187" t="s">
        <v>488</v>
      </c>
      <c r="U92" s="180" t="s">
        <v>489</v>
      </c>
      <c r="V92" s="186" t="s">
        <v>24</v>
      </c>
      <c r="W92" s="187" t="s">
        <v>56</v>
      </c>
      <c r="X92" s="187" t="s">
        <v>52</v>
      </c>
      <c r="Y92" s="187" t="s">
        <v>29</v>
      </c>
      <c r="Z92" s="187" t="s">
        <v>27</v>
      </c>
      <c r="AA92" s="187" t="s">
        <v>28</v>
      </c>
      <c r="AB92" s="180">
        <v>0</v>
      </c>
      <c r="AC92" s="180">
        <v>0</v>
      </c>
      <c r="AD92" s="180" t="s">
        <v>842</v>
      </c>
      <c r="AE92" s="235">
        <v>0</v>
      </c>
      <c r="AF92" s="235"/>
      <c r="AG92" s="235"/>
      <c r="AH92" s="235">
        <v>0</v>
      </c>
      <c r="AI92" s="235"/>
      <c r="AJ92" s="235"/>
      <c r="AK92" s="236">
        <v>1</v>
      </c>
      <c r="AL92" s="192"/>
      <c r="AM92" s="192"/>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row>
    <row r="93" spans="1:156" s="6" customFormat="1" ht="78.75" customHeight="1">
      <c r="A93" s="338"/>
      <c r="B93" s="287"/>
      <c r="C93" s="375"/>
      <c r="D93" s="348"/>
      <c r="E93" s="302"/>
      <c r="F93" s="343"/>
      <c r="G93" s="276"/>
      <c r="H93" s="344"/>
      <c r="I93" s="179" t="s">
        <v>648</v>
      </c>
      <c r="J93" s="187" t="s">
        <v>492</v>
      </c>
      <c r="K93" s="180">
        <f t="shared" si="4"/>
        <v>0</v>
      </c>
      <c r="L93" s="234">
        <v>25</v>
      </c>
      <c r="M93" s="187" t="s">
        <v>97</v>
      </c>
      <c r="N93" s="223">
        <v>1</v>
      </c>
      <c r="O93" s="184">
        <f t="shared" si="3"/>
        <v>0</v>
      </c>
      <c r="P93" s="186" t="s">
        <v>98</v>
      </c>
      <c r="Q93" s="186" t="s">
        <v>75</v>
      </c>
      <c r="R93" s="186" t="s">
        <v>31</v>
      </c>
      <c r="S93" s="186" t="s">
        <v>80</v>
      </c>
      <c r="T93" s="187" t="s">
        <v>488</v>
      </c>
      <c r="U93" s="180" t="s">
        <v>489</v>
      </c>
      <c r="V93" s="186" t="s">
        <v>24</v>
      </c>
      <c r="W93" s="187" t="s">
        <v>56</v>
      </c>
      <c r="X93" s="187" t="s">
        <v>52</v>
      </c>
      <c r="Y93" s="187" t="s">
        <v>29</v>
      </c>
      <c r="Z93" s="187" t="s">
        <v>27</v>
      </c>
      <c r="AA93" s="187" t="s">
        <v>28</v>
      </c>
      <c r="AB93" s="180">
        <v>0</v>
      </c>
      <c r="AC93" s="180">
        <v>0</v>
      </c>
      <c r="AD93" s="180" t="s">
        <v>842</v>
      </c>
      <c r="AE93" s="235">
        <v>0</v>
      </c>
      <c r="AF93" s="235"/>
      <c r="AG93" s="235"/>
      <c r="AH93" s="235">
        <v>0</v>
      </c>
      <c r="AI93" s="235"/>
      <c r="AJ93" s="235"/>
      <c r="AK93" s="236">
        <v>1</v>
      </c>
      <c r="AL93" s="192"/>
      <c r="AM93" s="192"/>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row>
    <row r="94" spans="1:156" s="6" customFormat="1" ht="78.75" customHeight="1">
      <c r="A94" s="338"/>
      <c r="B94" s="287"/>
      <c r="C94" s="376"/>
      <c r="D94" s="348"/>
      <c r="E94" s="270"/>
      <c r="F94" s="343"/>
      <c r="G94" s="277"/>
      <c r="H94" s="279"/>
      <c r="I94" s="179" t="s">
        <v>649</v>
      </c>
      <c r="J94" s="187" t="s">
        <v>493</v>
      </c>
      <c r="K94" s="180">
        <f t="shared" si="4"/>
        <v>25</v>
      </c>
      <c r="L94" s="234">
        <v>25</v>
      </c>
      <c r="M94" s="187" t="s">
        <v>97</v>
      </c>
      <c r="N94" s="223">
        <v>1</v>
      </c>
      <c r="O94" s="184">
        <f t="shared" si="3"/>
        <v>1</v>
      </c>
      <c r="P94" s="186" t="s">
        <v>98</v>
      </c>
      <c r="Q94" s="186" t="s">
        <v>75</v>
      </c>
      <c r="R94" s="186" t="s">
        <v>31</v>
      </c>
      <c r="S94" s="186" t="s">
        <v>80</v>
      </c>
      <c r="T94" s="187" t="s">
        <v>488</v>
      </c>
      <c r="U94" s="180" t="s">
        <v>494</v>
      </c>
      <c r="V94" s="186" t="s">
        <v>24</v>
      </c>
      <c r="W94" s="187" t="s">
        <v>56</v>
      </c>
      <c r="X94" s="187" t="s">
        <v>26</v>
      </c>
      <c r="Y94" s="187" t="s">
        <v>29</v>
      </c>
      <c r="Z94" s="187" t="s">
        <v>27</v>
      </c>
      <c r="AA94" s="187" t="s">
        <v>28</v>
      </c>
      <c r="AB94" s="180">
        <v>0</v>
      </c>
      <c r="AC94" s="180">
        <v>1</v>
      </c>
      <c r="AD94" s="180" t="s">
        <v>843</v>
      </c>
      <c r="AE94" s="180">
        <v>0</v>
      </c>
      <c r="AF94" s="180"/>
      <c r="AG94" s="180"/>
      <c r="AH94" s="180">
        <v>0</v>
      </c>
      <c r="AI94" s="180"/>
      <c r="AJ94" s="180"/>
      <c r="AK94" s="227">
        <v>1</v>
      </c>
      <c r="AL94" s="192"/>
      <c r="AM94" s="192"/>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row>
    <row r="95" spans="1:156" s="6" customFormat="1" ht="90" customHeight="1">
      <c r="A95" s="338"/>
      <c r="B95" s="287"/>
      <c r="C95" s="347" t="s">
        <v>495</v>
      </c>
      <c r="D95" s="348">
        <v>20</v>
      </c>
      <c r="E95" s="269">
        <f>(SUM(G95:G98)*D95)/100</f>
        <v>0</v>
      </c>
      <c r="F95" s="233" t="s">
        <v>496</v>
      </c>
      <c r="G95" s="205">
        <f aca="true" t="shared" si="5" ref="G95:G118">(K95*H95)/100</f>
        <v>0</v>
      </c>
      <c r="H95" s="179">
        <v>25</v>
      </c>
      <c r="I95" s="179" t="s">
        <v>708</v>
      </c>
      <c r="J95" s="180" t="s">
        <v>497</v>
      </c>
      <c r="K95" s="180">
        <f t="shared" si="4"/>
        <v>0</v>
      </c>
      <c r="L95" s="223">
        <v>100</v>
      </c>
      <c r="M95" s="187" t="s">
        <v>97</v>
      </c>
      <c r="N95" s="223">
        <v>14</v>
      </c>
      <c r="O95" s="184">
        <f t="shared" si="3"/>
        <v>0</v>
      </c>
      <c r="P95" s="186" t="s">
        <v>98</v>
      </c>
      <c r="Q95" s="186" t="s">
        <v>75</v>
      </c>
      <c r="R95" s="186" t="s">
        <v>30</v>
      </c>
      <c r="S95" s="186" t="s">
        <v>80</v>
      </c>
      <c r="T95" s="187" t="s">
        <v>498</v>
      </c>
      <c r="U95" s="180" t="s">
        <v>499</v>
      </c>
      <c r="V95" s="186" t="s">
        <v>24</v>
      </c>
      <c r="W95" s="187" t="s">
        <v>25</v>
      </c>
      <c r="X95" s="187" t="s">
        <v>26</v>
      </c>
      <c r="Y95" s="187" t="s">
        <v>29</v>
      </c>
      <c r="Z95" s="187" t="s">
        <v>49</v>
      </c>
      <c r="AA95" s="187" t="s">
        <v>36</v>
      </c>
      <c r="AB95" s="180">
        <v>0</v>
      </c>
      <c r="AC95" s="180">
        <v>0</v>
      </c>
      <c r="AD95" s="180" t="s">
        <v>850</v>
      </c>
      <c r="AE95" s="180">
        <v>7</v>
      </c>
      <c r="AF95" s="180"/>
      <c r="AG95" s="180"/>
      <c r="AH95" s="180">
        <v>7</v>
      </c>
      <c r="AI95" s="180"/>
      <c r="AJ95" s="180"/>
      <c r="AK95" s="227">
        <v>0</v>
      </c>
      <c r="AL95" s="192"/>
      <c r="AM95" s="192"/>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row>
    <row r="96" spans="1:156" s="6" customFormat="1" ht="90" customHeight="1">
      <c r="A96" s="338"/>
      <c r="B96" s="287"/>
      <c r="C96" s="347"/>
      <c r="D96" s="348"/>
      <c r="E96" s="302"/>
      <c r="F96" s="233" t="s">
        <v>500</v>
      </c>
      <c r="G96" s="205">
        <f t="shared" si="5"/>
        <v>0</v>
      </c>
      <c r="H96" s="179">
        <v>25</v>
      </c>
      <c r="I96" s="179" t="s">
        <v>774</v>
      </c>
      <c r="J96" s="180" t="s">
        <v>501</v>
      </c>
      <c r="K96" s="180">
        <f t="shared" si="4"/>
        <v>0</v>
      </c>
      <c r="L96" s="223">
        <v>100</v>
      </c>
      <c r="M96" s="187" t="s">
        <v>97</v>
      </c>
      <c r="N96" s="223">
        <v>1</v>
      </c>
      <c r="O96" s="184">
        <f t="shared" si="3"/>
        <v>0</v>
      </c>
      <c r="P96" s="186" t="s">
        <v>98</v>
      </c>
      <c r="Q96" s="186" t="s">
        <v>75</v>
      </c>
      <c r="R96" s="186" t="s">
        <v>30</v>
      </c>
      <c r="S96" s="186" t="s">
        <v>80</v>
      </c>
      <c r="T96" s="187" t="s">
        <v>498</v>
      </c>
      <c r="U96" s="180" t="s">
        <v>499</v>
      </c>
      <c r="V96" s="186" t="s">
        <v>12</v>
      </c>
      <c r="W96" s="187" t="s">
        <v>13</v>
      </c>
      <c r="X96" s="187" t="s">
        <v>53</v>
      </c>
      <c r="Y96" s="187" t="s">
        <v>29</v>
      </c>
      <c r="Z96" s="187" t="s">
        <v>49</v>
      </c>
      <c r="AA96" s="187" t="s">
        <v>36</v>
      </c>
      <c r="AB96" s="180">
        <v>0</v>
      </c>
      <c r="AC96" s="180">
        <v>0</v>
      </c>
      <c r="AD96" s="180" t="s">
        <v>851</v>
      </c>
      <c r="AE96" s="180">
        <v>0</v>
      </c>
      <c r="AF96" s="180"/>
      <c r="AG96" s="180"/>
      <c r="AH96" s="180">
        <v>0</v>
      </c>
      <c r="AI96" s="180"/>
      <c r="AJ96" s="180"/>
      <c r="AK96" s="227">
        <v>1</v>
      </c>
      <c r="AL96" s="192"/>
      <c r="AM96" s="192"/>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row>
    <row r="97" spans="1:156" s="6" customFormat="1" ht="90" customHeight="1">
      <c r="A97" s="338"/>
      <c r="B97" s="287"/>
      <c r="C97" s="347"/>
      <c r="D97" s="348"/>
      <c r="E97" s="302"/>
      <c r="F97" s="233" t="s">
        <v>502</v>
      </c>
      <c r="G97" s="205">
        <f t="shared" si="5"/>
        <v>0</v>
      </c>
      <c r="H97" s="179">
        <v>25</v>
      </c>
      <c r="I97" s="179" t="s">
        <v>775</v>
      </c>
      <c r="J97" s="180" t="s">
        <v>503</v>
      </c>
      <c r="K97" s="180">
        <f t="shared" si="4"/>
        <v>0</v>
      </c>
      <c r="L97" s="223">
        <v>100</v>
      </c>
      <c r="M97" s="187" t="s">
        <v>97</v>
      </c>
      <c r="N97" s="223">
        <v>1</v>
      </c>
      <c r="O97" s="184">
        <f t="shared" si="3"/>
        <v>0</v>
      </c>
      <c r="P97" s="186" t="s">
        <v>98</v>
      </c>
      <c r="Q97" s="186" t="s">
        <v>75</v>
      </c>
      <c r="R97" s="186" t="s">
        <v>30</v>
      </c>
      <c r="S97" s="186" t="s">
        <v>80</v>
      </c>
      <c r="T97" s="187" t="s">
        <v>498</v>
      </c>
      <c r="U97" s="180" t="s">
        <v>499</v>
      </c>
      <c r="V97" s="186" t="s">
        <v>24</v>
      </c>
      <c r="W97" s="187" t="s">
        <v>25</v>
      </c>
      <c r="X97" s="187" t="s">
        <v>26</v>
      </c>
      <c r="Y97" s="187" t="s">
        <v>29</v>
      </c>
      <c r="Z97" s="187" t="s">
        <v>49</v>
      </c>
      <c r="AA97" s="187" t="s">
        <v>36</v>
      </c>
      <c r="AB97" s="180">
        <v>0</v>
      </c>
      <c r="AC97" s="180">
        <v>0</v>
      </c>
      <c r="AD97" s="180" t="s">
        <v>852</v>
      </c>
      <c r="AE97" s="180">
        <v>0</v>
      </c>
      <c r="AF97" s="180"/>
      <c r="AG97" s="180"/>
      <c r="AH97" s="180">
        <v>0</v>
      </c>
      <c r="AI97" s="180"/>
      <c r="AJ97" s="180"/>
      <c r="AK97" s="227">
        <v>1</v>
      </c>
      <c r="AL97" s="192"/>
      <c r="AM97" s="192"/>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row>
    <row r="98" spans="1:156" s="6" customFormat="1" ht="90" customHeight="1">
      <c r="A98" s="338"/>
      <c r="B98" s="287"/>
      <c r="C98" s="347"/>
      <c r="D98" s="348"/>
      <c r="E98" s="270"/>
      <c r="F98" s="233" t="s">
        <v>504</v>
      </c>
      <c r="G98" s="205">
        <f t="shared" si="5"/>
        <v>0</v>
      </c>
      <c r="H98" s="179">
        <v>25</v>
      </c>
      <c r="I98" s="179" t="s">
        <v>650</v>
      </c>
      <c r="J98" s="180" t="s">
        <v>505</v>
      </c>
      <c r="K98" s="180">
        <f t="shared" si="4"/>
        <v>0</v>
      </c>
      <c r="L98" s="223">
        <v>100</v>
      </c>
      <c r="M98" s="187" t="s">
        <v>97</v>
      </c>
      <c r="N98" s="223">
        <v>1</v>
      </c>
      <c r="O98" s="184">
        <f t="shared" si="3"/>
        <v>0</v>
      </c>
      <c r="P98" s="186" t="s">
        <v>98</v>
      </c>
      <c r="Q98" s="186" t="s">
        <v>75</v>
      </c>
      <c r="R98" s="186" t="s">
        <v>30</v>
      </c>
      <c r="S98" s="186" t="s">
        <v>80</v>
      </c>
      <c r="T98" s="187" t="s">
        <v>498</v>
      </c>
      <c r="U98" s="180" t="s">
        <v>506</v>
      </c>
      <c r="V98" s="186" t="s">
        <v>12</v>
      </c>
      <c r="W98" s="187" t="s">
        <v>13</v>
      </c>
      <c r="X98" s="187" t="s">
        <v>52</v>
      </c>
      <c r="Y98" s="187" t="s">
        <v>29</v>
      </c>
      <c r="Z98" s="187" t="s">
        <v>49</v>
      </c>
      <c r="AA98" s="187" t="s">
        <v>36</v>
      </c>
      <c r="AB98" s="180">
        <v>0</v>
      </c>
      <c r="AC98" s="180">
        <v>0</v>
      </c>
      <c r="AD98" s="180" t="s">
        <v>853</v>
      </c>
      <c r="AE98" s="180">
        <v>0</v>
      </c>
      <c r="AF98" s="180"/>
      <c r="AG98" s="180"/>
      <c r="AH98" s="180">
        <v>0</v>
      </c>
      <c r="AI98" s="180"/>
      <c r="AJ98" s="180"/>
      <c r="AK98" s="227">
        <v>1</v>
      </c>
      <c r="AL98" s="192"/>
      <c r="AM98" s="192"/>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row>
    <row r="99" spans="1:156" s="6" customFormat="1" ht="22.5">
      <c r="A99" s="338"/>
      <c r="B99" s="237"/>
      <c r="C99" s="249" t="s">
        <v>773</v>
      </c>
      <c r="D99" s="249" t="s">
        <v>773</v>
      </c>
      <c r="E99" s="249"/>
      <c r="F99" s="249" t="s">
        <v>773</v>
      </c>
      <c r="G99" s="253" t="e">
        <f t="shared" si="5"/>
        <v>#VALUE!</v>
      </c>
      <c r="H99" s="249" t="s">
        <v>773</v>
      </c>
      <c r="I99" s="248" t="s">
        <v>700</v>
      </c>
      <c r="J99" s="249" t="s">
        <v>582</v>
      </c>
      <c r="K99" s="249" t="e">
        <f t="shared" si="4"/>
        <v>#VALUE!</v>
      </c>
      <c r="L99" s="249" t="s">
        <v>773</v>
      </c>
      <c r="M99" s="249" t="s">
        <v>773</v>
      </c>
      <c r="N99" s="254">
        <v>20</v>
      </c>
      <c r="O99" s="251">
        <f t="shared" si="3"/>
        <v>8.8</v>
      </c>
      <c r="P99" s="249" t="s">
        <v>773</v>
      </c>
      <c r="Q99" s="249" t="s">
        <v>773</v>
      </c>
      <c r="R99" s="249" t="s">
        <v>773</v>
      </c>
      <c r="S99" s="249" t="s">
        <v>773</v>
      </c>
      <c r="T99" s="249" t="s">
        <v>773</v>
      </c>
      <c r="U99" s="249" t="s">
        <v>773</v>
      </c>
      <c r="V99" s="249" t="s">
        <v>773</v>
      </c>
      <c r="W99" s="249" t="s">
        <v>773</v>
      </c>
      <c r="X99" s="249" t="s">
        <v>773</v>
      </c>
      <c r="Y99" s="249" t="s">
        <v>773</v>
      </c>
      <c r="Z99" s="249" t="s">
        <v>773</v>
      </c>
      <c r="AA99" s="249" t="s">
        <v>773</v>
      </c>
      <c r="AB99" s="249" t="s">
        <v>773</v>
      </c>
      <c r="AC99" s="249">
        <v>8.8</v>
      </c>
      <c r="AD99" s="249" t="s">
        <v>973</v>
      </c>
      <c r="AE99" s="180" t="s">
        <v>773</v>
      </c>
      <c r="AF99" s="180"/>
      <c r="AG99" s="180"/>
      <c r="AH99" s="180" t="s">
        <v>773</v>
      </c>
      <c r="AI99" s="180"/>
      <c r="AJ99" s="180"/>
      <c r="AK99" s="227" t="s">
        <v>773</v>
      </c>
      <c r="AL99" s="192"/>
      <c r="AM99" s="192"/>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row>
    <row r="100" spans="1:156" s="6" customFormat="1" ht="22.5">
      <c r="A100" s="338"/>
      <c r="B100" s="237"/>
      <c r="C100" s="249" t="s">
        <v>773</v>
      </c>
      <c r="D100" s="249" t="s">
        <v>773</v>
      </c>
      <c r="E100" s="249"/>
      <c r="F100" s="249" t="s">
        <v>773</v>
      </c>
      <c r="G100" s="253" t="e">
        <f t="shared" si="5"/>
        <v>#VALUE!</v>
      </c>
      <c r="H100" s="249" t="s">
        <v>773</v>
      </c>
      <c r="I100" s="248" t="s">
        <v>701</v>
      </c>
      <c r="J100" s="249" t="s">
        <v>583</v>
      </c>
      <c r="K100" s="249" t="e">
        <f t="shared" si="4"/>
        <v>#VALUE!</v>
      </c>
      <c r="L100" s="249" t="s">
        <v>773</v>
      </c>
      <c r="M100" s="249" t="s">
        <v>773</v>
      </c>
      <c r="N100" s="249">
        <v>100</v>
      </c>
      <c r="O100" s="251">
        <f t="shared" si="3"/>
        <v>99.9</v>
      </c>
      <c r="P100" s="249" t="s">
        <v>773</v>
      </c>
      <c r="Q100" s="249" t="s">
        <v>773</v>
      </c>
      <c r="R100" s="249" t="s">
        <v>773</v>
      </c>
      <c r="S100" s="249" t="s">
        <v>773</v>
      </c>
      <c r="T100" s="249" t="s">
        <v>773</v>
      </c>
      <c r="U100" s="249" t="s">
        <v>773</v>
      </c>
      <c r="V100" s="249" t="s">
        <v>773</v>
      </c>
      <c r="W100" s="249" t="s">
        <v>773</v>
      </c>
      <c r="X100" s="249" t="s">
        <v>773</v>
      </c>
      <c r="Y100" s="249" t="s">
        <v>773</v>
      </c>
      <c r="Z100" s="249" t="s">
        <v>773</v>
      </c>
      <c r="AA100" s="249" t="s">
        <v>773</v>
      </c>
      <c r="AB100" s="249" t="s">
        <v>773</v>
      </c>
      <c r="AC100" s="249">
        <v>99.9</v>
      </c>
      <c r="AD100" s="249" t="s">
        <v>973</v>
      </c>
      <c r="AE100" s="180" t="s">
        <v>773</v>
      </c>
      <c r="AF100" s="180"/>
      <c r="AG100" s="180"/>
      <c r="AH100" s="180" t="s">
        <v>773</v>
      </c>
      <c r="AI100" s="180"/>
      <c r="AJ100" s="180"/>
      <c r="AK100" s="227" t="s">
        <v>773</v>
      </c>
      <c r="AL100" s="192"/>
      <c r="AM100" s="192"/>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row>
    <row r="101" spans="1:156" s="6" customFormat="1" ht="90" customHeight="1">
      <c r="A101" s="338"/>
      <c r="B101" s="237"/>
      <c r="C101" s="249" t="s">
        <v>773</v>
      </c>
      <c r="D101" s="249" t="s">
        <v>773</v>
      </c>
      <c r="E101" s="249"/>
      <c r="F101" s="249" t="s">
        <v>773</v>
      </c>
      <c r="G101" s="253" t="e">
        <f t="shared" si="5"/>
        <v>#VALUE!</v>
      </c>
      <c r="H101" s="249" t="s">
        <v>773</v>
      </c>
      <c r="I101" s="248" t="s">
        <v>776</v>
      </c>
      <c r="J101" s="249" t="s">
        <v>562</v>
      </c>
      <c r="K101" s="249" t="e">
        <f t="shared" si="4"/>
        <v>#VALUE!</v>
      </c>
      <c r="L101" s="249" t="s">
        <v>773</v>
      </c>
      <c r="M101" s="249" t="s">
        <v>773</v>
      </c>
      <c r="N101" s="249" t="s">
        <v>113</v>
      </c>
      <c r="O101" s="251">
        <f t="shared" si="3"/>
        <v>0</v>
      </c>
      <c r="P101" s="249" t="s">
        <v>773</v>
      </c>
      <c r="Q101" s="249" t="s">
        <v>773</v>
      </c>
      <c r="R101" s="249" t="s">
        <v>773</v>
      </c>
      <c r="S101" s="249" t="s">
        <v>773</v>
      </c>
      <c r="T101" s="249" t="s">
        <v>773</v>
      </c>
      <c r="U101" s="249" t="s">
        <v>773</v>
      </c>
      <c r="V101" s="249" t="s">
        <v>773</v>
      </c>
      <c r="W101" s="249" t="s">
        <v>773</v>
      </c>
      <c r="X101" s="249" t="s">
        <v>773</v>
      </c>
      <c r="Y101" s="249" t="s">
        <v>773</v>
      </c>
      <c r="Z101" s="249" t="s">
        <v>773</v>
      </c>
      <c r="AA101" s="249" t="s">
        <v>773</v>
      </c>
      <c r="AB101" s="249" t="s">
        <v>773</v>
      </c>
      <c r="AC101" s="249"/>
      <c r="AD101" s="249" t="s">
        <v>974</v>
      </c>
      <c r="AE101" s="180" t="s">
        <v>773</v>
      </c>
      <c r="AF101" s="180"/>
      <c r="AG101" s="180"/>
      <c r="AH101" s="180" t="s">
        <v>773</v>
      </c>
      <c r="AI101" s="180"/>
      <c r="AJ101" s="180"/>
      <c r="AK101" s="227" t="s">
        <v>773</v>
      </c>
      <c r="AL101" s="192"/>
      <c r="AM101" s="192"/>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row>
    <row r="102" spans="1:156" s="6" customFormat="1" ht="67.5">
      <c r="A102" s="338"/>
      <c r="B102" s="237"/>
      <c r="C102" s="249" t="s">
        <v>773</v>
      </c>
      <c r="D102" s="249" t="s">
        <v>773</v>
      </c>
      <c r="E102" s="249"/>
      <c r="F102" s="249" t="s">
        <v>773</v>
      </c>
      <c r="G102" s="253" t="e">
        <f t="shared" si="5"/>
        <v>#VALUE!</v>
      </c>
      <c r="H102" s="249" t="s">
        <v>773</v>
      </c>
      <c r="I102" s="248" t="s">
        <v>777</v>
      </c>
      <c r="J102" s="249" t="s">
        <v>563</v>
      </c>
      <c r="K102" s="249" t="e">
        <f t="shared" si="4"/>
        <v>#VALUE!</v>
      </c>
      <c r="L102" s="249" t="s">
        <v>773</v>
      </c>
      <c r="M102" s="249" t="s">
        <v>773</v>
      </c>
      <c r="N102" s="249" t="s">
        <v>113</v>
      </c>
      <c r="O102" s="251">
        <f t="shared" si="3"/>
        <v>0</v>
      </c>
      <c r="P102" s="249" t="s">
        <v>773</v>
      </c>
      <c r="Q102" s="249" t="s">
        <v>773</v>
      </c>
      <c r="R102" s="249" t="s">
        <v>773</v>
      </c>
      <c r="S102" s="249" t="s">
        <v>773</v>
      </c>
      <c r="T102" s="249" t="s">
        <v>773</v>
      </c>
      <c r="U102" s="249" t="s">
        <v>773</v>
      </c>
      <c r="V102" s="249" t="s">
        <v>773</v>
      </c>
      <c r="W102" s="249" t="s">
        <v>773</v>
      </c>
      <c r="X102" s="249" t="s">
        <v>773</v>
      </c>
      <c r="Y102" s="249" t="s">
        <v>773</v>
      </c>
      <c r="Z102" s="249" t="s">
        <v>773</v>
      </c>
      <c r="AA102" s="249" t="s">
        <v>773</v>
      </c>
      <c r="AB102" s="249" t="s">
        <v>773</v>
      </c>
      <c r="AC102" s="249"/>
      <c r="AD102" s="249" t="s">
        <v>985</v>
      </c>
      <c r="AE102" s="180" t="s">
        <v>773</v>
      </c>
      <c r="AF102" s="180"/>
      <c r="AG102" s="180"/>
      <c r="AH102" s="180" t="s">
        <v>773</v>
      </c>
      <c r="AI102" s="180"/>
      <c r="AJ102" s="180"/>
      <c r="AK102" s="227" t="s">
        <v>773</v>
      </c>
      <c r="AL102" s="192"/>
      <c r="AM102" s="192"/>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row>
    <row r="103" spans="1:156" s="6" customFormat="1" ht="66.75" customHeight="1">
      <c r="A103" s="339"/>
      <c r="B103" s="238"/>
      <c r="C103" s="249" t="s">
        <v>773</v>
      </c>
      <c r="D103" s="249" t="s">
        <v>773</v>
      </c>
      <c r="E103" s="249"/>
      <c r="F103" s="249" t="s">
        <v>773</v>
      </c>
      <c r="G103" s="253" t="e">
        <f t="shared" si="5"/>
        <v>#VALUE!</v>
      </c>
      <c r="H103" s="249" t="s">
        <v>773</v>
      </c>
      <c r="I103" s="248" t="s">
        <v>778</v>
      </c>
      <c r="J103" s="249" t="s">
        <v>564</v>
      </c>
      <c r="K103" s="249" t="e">
        <f t="shared" si="4"/>
        <v>#VALUE!</v>
      </c>
      <c r="L103" s="249" t="s">
        <v>773</v>
      </c>
      <c r="M103" s="249" t="s">
        <v>773</v>
      </c>
      <c r="N103" s="249" t="s">
        <v>113</v>
      </c>
      <c r="O103" s="251">
        <f t="shared" si="3"/>
        <v>0</v>
      </c>
      <c r="P103" s="249" t="s">
        <v>773</v>
      </c>
      <c r="Q103" s="249" t="s">
        <v>773</v>
      </c>
      <c r="R103" s="249" t="s">
        <v>773</v>
      </c>
      <c r="S103" s="249" t="s">
        <v>773</v>
      </c>
      <c r="T103" s="249" t="s">
        <v>773</v>
      </c>
      <c r="U103" s="249" t="s">
        <v>773</v>
      </c>
      <c r="V103" s="249" t="s">
        <v>773</v>
      </c>
      <c r="W103" s="249" t="s">
        <v>773</v>
      </c>
      <c r="X103" s="249" t="s">
        <v>773</v>
      </c>
      <c r="Y103" s="249" t="s">
        <v>773</v>
      </c>
      <c r="Z103" s="249" t="s">
        <v>773</v>
      </c>
      <c r="AA103" s="249" t="s">
        <v>773</v>
      </c>
      <c r="AB103" s="249" t="s">
        <v>773</v>
      </c>
      <c r="AC103" s="249"/>
      <c r="AD103" s="249" t="s">
        <v>986</v>
      </c>
      <c r="AE103" s="180" t="s">
        <v>773</v>
      </c>
      <c r="AF103" s="180"/>
      <c r="AG103" s="180"/>
      <c r="AH103" s="180" t="s">
        <v>773</v>
      </c>
      <c r="AI103" s="180"/>
      <c r="AJ103" s="180"/>
      <c r="AK103" s="227" t="s">
        <v>773</v>
      </c>
      <c r="AL103" s="192"/>
      <c r="AM103" s="192"/>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row>
    <row r="104" spans="1:156" s="6" customFormat="1" ht="78.75" customHeight="1">
      <c r="A104" s="340" t="s">
        <v>555</v>
      </c>
      <c r="B104" s="289">
        <f>(E104+E108+E109)</f>
        <v>12.764713287561147</v>
      </c>
      <c r="C104" s="351" t="s">
        <v>301</v>
      </c>
      <c r="D104" s="336">
        <v>50</v>
      </c>
      <c r="E104" s="299">
        <f>(SUM(G104:G107)*D104)/100</f>
        <v>12.764713287561147</v>
      </c>
      <c r="F104" s="5" t="s">
        <v>302</v>
      </c>
      <c r="G104" s="149">
        <f t="shared" si="5"/>
        <v>3.2249967542303195</v>
      </c>
      <c r="H104" s="41">
        <v>40</v>
      </c>
      <c r="I104" s="170" t="s">
        <v>615</v>
      </c>
      <c r="J104" s="163" t="s">
        <v>303</v>
      </c>
      <c r="K104" s="163">
        <f t="shared" si="4"/>
        <v>8.062491885575799</v>
      </c>
      <c r="L104" s="17">
        <v>100</v>
      </c>
      <c r="M104" s="160" t="s">
        <v>97</v>
      </c>
      <c r="N104" s="24">
        <v>23107</v>
      </c>
      <c r="O104" s="145">
        <f t="shared" si="3"/>
        <v>1863</v>
      </c>
      <c r="P104" s="3" t="s">
        <v>98</v>
      </c>
      <c r="Q104" s="3" t="s">
        <v>76</v>
      </c>
      <c r="R104" s="3" t="s">
        <v>23</v>
      </c>
      <c r="S104" s="3" t="s">
        <v>80</v>
      </c>
      <c r="T104" s="160" t="s">
        <v>304</v>
      </c>
      <c r="U104" s="160" t="s">
        <v>305</v>
      </c>
      <c r="V104" s="3" t="s">
        <v>24</v>
      </c>
      <c r="W104" s="160" t="s">
        <v>57</v>
      </c>
      <c r="X104" s="160" t="s">
        <v>26</v>
      </c>
      <c r="Y104" s="160" t="s">
        <v>29</v>
      </c>
      <c r="Z104" s="160" t="s">
        <v>27</v>
      </c>
      <c r="AA104" s="160" t="s">
        <v>44</v>
      </c>
      <c r="AB104" s="163">
        <v>1287</v>
      </c>
      <c r="AC104" s="163">
        <v>1863</v>
      </c>
      <c r="AD104" s="172" t="s">
        <v>831</v>
      </c>
      <c r="AE104" s="160">
        <v>11967</v>
      </c>
      <c r="AF104" s="160"/>
      <c r="AG104" s="160"/>
      <c r="AH104" s="160">
        <v>1201</v>
      </c>
      <c r="AI104" s="160"/>
      <c r="AJ104" s="160"/>
      <c r="AK104" s="134">
        <v>8652</v>
      </c>
      <c r="AL104" s="4"/>
      <c r="AM104" s="4"/>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row>
    <row r="105" spans="1:156" s="6" customFormat="1" ht="56.25" customHeight="1">
      <c r="A105" s="341"/>
      <c r="B105" s="290"/>
      <c r="C105" s="351"/>
      <c r="D105" s="336"/>
      <c r="E105" s="300"/>
      <c r="F105" s="5" t="s">
        <v>306</v>
      </c>
      <c r="G105" s="149">
        <f t="shared" si="5"/>
        <v>6.208987161198288</v>
      </c>
      <c r="H105" s="41">
        <v>15</v>
      </c>
      <c r="I105" s="170" t="s">
        <v>616</v>
      </c>
      <c r="J105" s="163" t="s">
        <v>307</v>
      </c>
      <c r="K105" s="163">
        <f t="shared" si="4"/>
        <v>41.39324774132192</v>
      </c>
      <c r="L105" s="17">
        <v>100</v>
      </c>
      <c r="M105" s="160" t="s">
        <v>97</v>
      </c>
      <c r="N105" s="24">
        <v>12618</v>
      </c>
      <c r="O105" s="145">
        <f t="shared" si="3"/>
        <v>5223</v>
      </c>
      <c r="P105" s="3" t="s">
        <v>98</v>
      </c>
      <c r="Q105" s="3" t="s">
        <v>76</v>
      </c>
      <c r="R105" s="3" t="s">
        <v>23</v>
      </c>
      <c r="S105" s="3" t="s">
        <v>80</v>
      </c>
      <c r="T105" s="160" t="s">
        <v>304</v>
      </c>
      <c r="U105" s="160" t="s">
        <v>305</v>
      </c>
      <c r="V105" s="3" t="s">
        <v>24</v>
      </c>
      <c r="W105" s="160" t="s">
        <v>57</v>
      </c>
      <c r="X105" s="160" t="s">
        <v>26</v>
      </c>
      <c r="Y105" s="160" t="s">
        <v>29</v>
      </c>
      <c r="Z105" s="160" t="s">
        <v>27</v>
      </c>
      <c r="AA105" s="160" t="s">
        <v>44</v>
      </c>
      <c r="AB105" s="163"/>
      <c r="AC105" s="163">
        <v>5223</v>
      </c>
      <c r="AD105" s="160" t="s">
        <v>832</v>
      </c>
      <c r="AE105" s="160"/>
      <c r="AF105" s="160"/>
      <c r="AG105" s="160"/>
      <c r="AH105" s="160"/>
      <c r="AI105" s="160"/>
      <c r="AJ105" s="160"/>
      <c r="AK105" s="134">
        <v>12618</v>
      </c>
      <c r="AL105" s="4"/>
      <c r="AM105" s="4"/>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row>
    <row r="106" spans="1:156" s="6" customFormat="1" ht="56.25" customHeight="1">
      <c r="A106" s="341"/>
      <c r="B106" s="290"/>
      <c r="C106" s="351"/>
      <c r="D106" s="336"/>
      <c r="E106" s="300"/>
      <c r="F106" s="5" t="s">
        <v>308</v>
      </c>
      <c r="G106" s="149">
        <f t="shared" si="5"/>
        <v>16.09544265969369</v>
      </c>
      <c r="H106" s="41">
        <v>30</v>
      </c>
      <c r="I106" s="170" t="s">
        <v>653</v>
      </c>
      <c r="J106" s="163" t="s">
        <v>309</v>
      </c>
      <c r="K106" s="163">
        <f t="shared" si="4"/>
        <v>53.65147553231229</v>
      </c>
      <c r="L106" s="17">
        <v>100</v>
      </c>
      <c r="M106" s="160" t="s">
        <v>97</v>
      </c>
      <c r="N106" s="24">
        <v>10708</v>
      </c>
      <c r="O106" s="145">
        <f t="shared" si="3"/>
        <v>5745</v>
      </c>
      <c r="P106" s="3" t="s">
        <v>98</v>
      </c>
      <c r="Q106" s="3" t="s">
        <v>76</v>
      </c>
      <c r="R106" s="3" t="s">
        <v>23</v>
      </c>
      <c r="S106" s="3" t="s">
        <v>80</v>
      </c>
      <c r="T106" s="160" t="s">
        <v>304</v>
      </c>
      <c r="U106" s="160" t="s">
        <v>305</v>
      </c>
      <c r="V106" s="3" t="s">
        <v>24</v>
      </c>
      <c r="W106" s="160" t="s">
        <v>57</v>
      </c>
      <c r="X106" s="160" t="s">
        <v>55</v>
      </c>
      <c r="Y106" s="160" t="s">
        <v>29</v>
      </c>
      <c r="Z106" s="160" t="s">
        <v>27</v>
      </c>
      <c r="AA106" s="160" t="s">
        <v>44</v>
      </c>
      <c r="AB106" s="163"/>
      <c r="AC106" s="163">
        <v>5745</v>
      </c>
      <c r="AD106" s="160" t="s">
        <v>833</v>
      </c>
      <c r="AE106" s="160"/>
      <c r="AF106" s="160"/>
      <c r="AG106" s="160"/>
      <c r="AH106" s="160"/>
      <c r="AI106" s="160"/>
      <c r="AJ106" s="160"/>
      <c r="AK106" s="134">
        <v>10708</v>
      </c>
      <c r="AL106" s="4"/>
      <c r="AM106" s="4"/>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row>
    <row r="107" spans="1:156" s="6" customFormat="1" ht="56.25">
      <c r="A107" s="341"/>
      <c r="B107" s="290"/>
      <c r="C107" s="351"/>
      <c r="D107" s="336"/>
      <c r="E107" s="301"/>
      <c r="F107" s="5" t="s">
        <v>310</v>
      </c>
      <c r="G107" s="149">
        <f t="shared" si="5"/>
        <v>0</v>
      </c>
      <c r="H107" s="41">
        <v>15</v>
      </c>
      <c r="I107" s="170" t="s">
        <v>654</v>
      </c>
      <c r="J107" s="163" t="s">
        <v>311</v>
      </c>
      <c r="K107" s="163">
        <f t="shared" si="4"/>
        <v>0</v>
      </c>
      <c r="L107" s="17">
        <v>100</v>
      </c>
      <c r="M107" s="160" t="s">
        <v>97</v>
      </c>
      <c r="N107" s="24">
        <v>20000</v>
      </c>
      <c r="O107" s="145">
        <f t="shared" si="3"/>
        <v>0</v>
      </c>
      <c r="P107" s="3" t="s">
        <v>98</v>
      </c>
      <c r="Q107" s="3" t="s">
        <v>76</v>
      </c>
      <c r="R107" s="3" t="s">
        <v>23</v>
      </c>
      <c r="S107" s="3" t="s">
        <v>80</v>
      </c>
      <c r="T107" s="160" t="s">
        <v>312</v>
      </c>
      <c r="U107" s="160" t="s">
        <v>576</v>
      </c>
      <c r="V107" s="3" t="s">
        <v>24</v>
      </c>
      <c r="W107" s="160" t="s">
        <v>57</v>
      </c>
      <c r="X107" s="160" t="s">
        <v>55</v>
      </c>
      <c r="Y107" s="160" t="s">
        <v>29</v>
      </c>
      <c r="Z107" s="160" t="s">
        <v>27</v>
      </c>
      <c r="AA107" s="160" t="s">
        <v>44</v>
      </c>
      <c r="AB107" s="163"/>
      <c r="AC107" s="163">
        <v>0</v>
      </c>
      <c r="AD107" s="160" t="s">
        <v>834</v>
      </c>
      <c r="AE107" s="160"/>
      <c r="AF107" s="160"/>
      <c r="AG107" s="160"/>
      <c r="AH107" s="160"/>
      <c r="AI107" s="160"/>
      <c r="AJ107" s="160"/>
      <c r="AK107" s="134">
        <v>20000</v>
      </c>
      <c r="AL107" s="4"/>
      <c r="AM107" s="4"/>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row>
    <row r="108" spans="1:156" s="6" customFormat="1" ht="56.25">
      <c r="A108" s="341"/>
      <c r="B108" s="290"/>
      <c r="C108" s="5" t="s">
        <v>313</v>
      </c>
      <c r="D108" s="159">
        <v>30</v>
      </c>
      <c r="E108" s="159">
        <f>(G108*D108)/100</f>
        <v>0</v>
      </c>
      <c r="F108" s="5" t="s">
        <v>314</v>
      </c>
      <c r="G108" s="149">
        <f t="shared" si="5"/>
        <v>0</v>
      </c>
      <c r="H108" s="41">
        <v>100</v>
      </c>
      <c r="I108" s="170" t="s">
        <v>655</v>
      </c>
      <c r="J108" s="163" t="s">
        <v>315</v>
      </c>
      <c r="K108" s="163">
        <f t="shared" si="4"/>
        <v>0</v>
      </c>
      <c r="L108" s="17">
        <v>100</v>
      </c>
      <c r="M108" s="160" t="s">
        <v>97</v>
      </c>
      <c r="N108" s="8">
        <v>1</v>
      </c>
      <c r="O108" s="145">
        <f t="shared" si="3"/>
        <v>0</v>
      </c>
      <c r="P108" s="3" t="s">
        <v>98</v>
      </c>
      <c r="Q108" s="3" t="s">
        <v>76</v>
      </c>
      <c r="R108" s="3" t="s">
        <v>23</v>
      </c>
      <c r="S108" s="3" t="s">
        <v>80</v>
      </c>
      <c r="T108" s="160" t="s">
        <v>312</v>
      </c>
      <c r="U108" s="160" t="s">
        <v>576</v>
      </c>
      <c r="V108" s="3" t="s">
        <v>24</v>
      </c>
      <c r="W108" s="160" t="s">
        <v>57</v>
      </c>
      <c r="X108" s="160" t="s">
        <v>55</v>
      </c>
      <c r="Y108" s="160" t="s">
        <v>29</v>
      </c>
      <c r="Z108" s="160" t="s">
        <v>27</v>
      </c>
      <c r="AA108" s="160" t="s">
        <v>44</v>
      </c>
      <c r="AB108" s="156"/>
      <c r="AC108" s="245">
        <v>0</v>
      </c>
      <c r="AD108" s="7"/>
      <c r="AE108" s="7"/>
      <c r="AF108" s="7"/>
      <c r="AG108" s="7"/>
      <c r="AH108" s="7"/>
      <c r="AI108" s="7"/>
      <c r="AJ108" s="7"/>
      <c r="AK108" s="134">
        <v>1</v>
      </c>
      <c r="AL108" s="4"/>
      <c r="AM108" s="4"/>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row>
    <row r="109" spans="1:156" s="6" customFormat="1" ht="56.25">
      <c r="A109" s="341"/>
      <c r="B109" s="290"/>
      <c r="C109" s="351" t="s">
        <v>316</v>
      </c>
      <c r="D109" s="336">
        <v>20</v>
      </c>
      <c r="E109" s="299">
        <f>(SUM(G109:G110)*D109)/100</f>
        <v>0</v>
      </c>
      <c r="F109" s="5" t="s">
        <v>317</v>
      </c>
      <c r="G109" s="149">
        <f t="shared" si="5"/>
        <v>0</v>
      </c>
      <c r="H109" s="41">
        <v>50</v>
      </c>
      <c r="I109" s="170" t="s">
        <v>656</v>
      </c>
      <c r="J109" s="163" t="s">
        <v>318</v>
      </c>
      <c r="K109" s="163">
        <f t="shared" si="4"/>
        <v>0</v>
      </c>
      <c r="L109" s="17">
        <v>100</v>
      </c>
      <c r="M109" s="160" t="s">
        <v>97</v>
      </c>
      <c r="N109" s="42">
        <v>1</v>
      </c>
      <c r="O109" s="145">
        <f t="shared" si="3"/>
        <v>0</v>
      </c>
      <c r="P109" s="3" t="s">
        <v>93</v>
      </c>
      <c r="Q109" s="3" t="s">
        <v>76</v>
      </c>
      <c r="R109" s="3" t="s">
        <v>23</v>
      </c>
      <c r="S109" s="3" t="s">
        <v>80</v>
      </c>
      <c r="T109" s="160" t="s">
        <v>319</v>
      </c>
      <c r="U109" s="160" t="s">
        <v>576</v>
      </c>
      <c r="V109" s="3" t="s">
        <v>24</v>
      </c>
      <c r="W109" s="160" t="s">
        <v>25</v>
      </c>
      <c r="X109" s="160" t="s">
        <v>55</v>
      </c>
      <c r="Y109" s="160" t="s">
        <v>29</v>
      </c>
      <c r="Z109" s="160" t="s">
        <v>27</v>
      </c>
      <c r="AA109" s="160" t="s">
        <v>44</v>
      </c>
      <c r="AB109" s="146">
        <v>0</v>
      </c>
      <c r="AC109" s="146">
        <v>0</v>
      </c>
      <c r="AD109" s="160" t="s">
        <v>835</v>
      </c>
      <c r="AE109" s="43">
        <v>0.33</v>
      </c>
      <c r="AF109" s="43"/>
      <c r="AG109" s="43"/>
      <c r="AH109" s="43">
        <v>0.33</v>
      </c>
      <c r="AI109" s="43"/>
      <c r="AJ109" s="43"/>
      <c r="AK109" s="135">
        <v>0.34</v>
      </c>
      <c r="AL109" s="4"/>
      <c r="AM109" s="4"/>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row>
    <row r="110" spans="1:156" s="6" customFormat="1" ht="56.25">
      <c r="A110" s="341"/>
      <c r="B110" s="290"/>
      <c r="C110" s="351"/>
      <c r="D110" s="336"/>
      <c r="E110" s="301"/>
      <c r="F110" s="5" t="s">
        <v>320</v>
      </c>
      <c r="G110" s="149">
        <f t="shared" si="5"/>
        <v>0</v>
      </c>
      <c r="H110" s="41">
        <v>50</v>
      </c>
      <c r="I110" s="170" t="s">
        <v>657</v>
      </c>
      <c r="J110" s="163" t="s">
        <v>321</v>
      </c>
      <c r="K110" s="163">
        <f t="shared" si="4"/>
        <v>0</v>
      </c>
      <c r="L110" s="17">
        <v>100</v>
      </c>
      <c r="M110" s="160" t="s">
        <v>97</v>
      </c>
      <c r="N110" s="42">
        <v>1</v>
      </c>
      <c r="O110" s="145">
        <f t="shared" si="3"/>
        <v>0</v>
      </c>
      <c r="P110" s="3" t="s">
        <v>93</v>
      </c>
      <c r="Q110" s="3" t="s">
        <v>76</v>
      </c>
      <c r="R110" s="3" t="s">
        <v>23</v>
      </c>
      <c r="S110" s="3" t="s">
        <v>80</v>
      </c>
      <c r="T110" s="160" t="s">
        <v>319</v>
      </c>
      <c r="U110" s="160" t="s">
        <v>576</v>
      </c>
      <c r="V110" s="3" t="s">
        <v>24</v>
      </c>
      <c r="W110" s="160" t="s">
        <v>25</v>
      </c>
      <c r="X110" s="160" t="s">
        <v>55</v>
      </c>
      <c r="Y110" s="160" t="s">
        <v>29</v>
      </c>
      <c r="Z110" s="160" t="s">
        <v>27</v>
      </c>
      <c r="AA110" s="160" t="s">
        <v>44</v>
      </c>
      <c r="AB110" s="146">
        <v>0</v>
      </c>
      <c r="AC110" s="146"/>
      <c r="AD110" s="160" t="s">
        <v>835</v>
      </c>
      <c r="AE110" s="43">
        <v>0.25</v>
      </c>
      <c r="AF110" s="43"/>
      <c r="AG110" s="43"/>
      <c r="AH110" s="43">
        <v>0.25</v>
      </c>
      <c r="AI110" s="43"/>
      <c r="AJ110" s="43"/>
      <c r="AK110" s="135">
        <v>0.5</v>
      </c>
      <c r="AL110" s="4"/>
      <c r="AM110" s="4"/>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row>
    <row r="111" spans="1:156" s="6" customFormat="1" ht="87.75" customHeight="1">
      <c r="A111" s="341"/>
      <c r="B111" s="160"/>
      <c r="C111" s="249" t="s">
        <v>773</v>
      </c>
      <c r="D111" s="249" t="s">
        <v>773</v>
      </c>
      <c r="E111" s="249"/>
      <c r="F111" s="249" t="s">
        <v>773</v>
      </c>
      <c r="G111" s="255" t="e">
        <f t="shared" si="5"/>
        <v>#VALUE!</v>
      </c>
      <c r="H111" s="249" t="s">
        <v>773</v>
      </c>
      <c r="I111" s="248" t="s">
        <v>779</v>
      </c>
      <c r="J111" s="249" t="s">
        <v>565</v>
      </c>
      <c r="K111" s="249" t="e">
        <f t="shared" si="4"/>
        <v>#VALUE!</v>
      </c>
      <c r="L111" s="256" t="s">
        <v>773</v>
      </c>
      <c r="M111" s="256" t="s">
        <v>773</v>
      </c>
      <c r="N111" s="257">
        <v>29.34</v>
      </c>
      <c r="O111" s="251">
        <f t="shared" si="3"/>
        <v>0</v>
      </c>
      <c r="P111" s="256" t="s">
        <v>773</v>
      </c>
      <c r="Q111" s="256" t="s">
        <v>773</v>
      </c>
      <c r="R111" s="256" t="s">
        <v>773</v>
      </c>
      <c r="S111" s="256" t="s">
        <v>773</v>
      </c>
      <c r="T111" s="256" t="s">
        <v>773</v>
      </c>
      <c r="U111" s="256" t="s">
        <v>773</v>
      </c>
      <c r="V111" s="256" t="s">
        <v>773</v>
      </c>
      <c r="W111" s="256" t="s">
        <v>773</v>
      </c>
      <c r="X111" s="256" t="s">
        <v>773</v>
      </c>
      <c r="Y111" s="256" t="s">
        <v>773</v>
      </c>
      <c r="Z111" s="256" t="s">
        <v>773</v>
      </c>
      <c r="AA111" s="256" t="s">
        <v>773</v>
      </c>
      <c r="AB111" s="256" t="s">
        <v>773</v>
      </c>
      <c r="AC111" s="256">
        <v>0</v>
      </c>
      <c r="AD111" s="258" t="s">
        <v>975</v>
      </c>
      <c r="AE111" s="17" t="s">
        <v>773</v>
      </c>
      <c r="AF111" s="17"/>
      <c r="AG111" s="17"/>
      <c r="AH111" s="17" t="s">
        <v>773</v>
      </c>
      <c r="AI111" s="17"/>
      <c r="AJ111" s="17"/>
      <c r="AK111" s="136" t="s">
        <v>773</v>
      </c>
      <c r="AL111" s="4"/>
      <c r="AM111" s="4"/>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row>
    <row r="112" spans="1:156" s="6" customFormat="1" ht="93" customHeight="1">
      <c r="A112" s="341"/>
      <c r="B112" s="160"/>
      <c r="C112" s="249" t="s">
        <v>773</v>
      </c>
      <c r="D112" s="249" t="s">
        <v>773</v>
      </c>
      <c r="E112" s="249"/>
      <c r="F112" s="249" t="s">
        <v>773</v>
      </c>
      <c r="G112" s="255" t="e">
        <f t="shared" si="5"/>
        <v>#VALUE!</v>
      </c>
      <c r="H112" s="249" t="s">
        <v>773</v>
      </c>
      <c r="I112" s="248" t="s">
        <v>780</v>
      </c>
      <c r="J112" s="249" t="s">
        <v>566</v>
      </c>
      <c r="K112" s="249" t="e">
        <f t="shared" si="4"/>
        <v>#VALUE!</v>
      </c>
      <c r="L112" s="256" t="s">
        <v>773</v>
      </c>
      <c r="M112" s="256" t="s">
        <v>773</v>
      </c>
      <c r="N112" s="257">
        <v>39.19</v>
      </c>
      <c r="O112" s="251">
        <f t="shared" si="3"/>
        <v>0</v>
      </c>
      <c r="P112" s="256" t="s">
        <v>773</v>
      </c>
      <c r="Q112" s="256" t="s">
        <v>773</v>
      </c>
      <c r="R112" s="256" t="s">
        <v>773</v>
      </c>
      <c r="S112" s="256" t="s">
        <v>773</v>
      </c>
      <c r="T112" s="256" t="s">
        <v>773</v>
      </c>
      <c r="U112" s="256" t="s">
        <v>773</v>
      </c>
      <c r="V112" s="256" t="s">
        <v>773</v>
      </c>
      <c r="W112" s="256" t="s">
        <v>773</v>
      </c>
      <c r="X112" s="256" t="s">
        <v>773</v>
      </c>
      <c r="Y112" s="256" t="s">
        <v>773</v>
      </c>
      <c r="Z112" s="256" t="s">
        <v>773</v>
      </c>
      <c r="AA112" s="256" t="s">
        <v>773</v>
      </c>
      <c r="AB112" s="256" t="s">
        <v>773</v>
      </c>
      <c r="AC112" s="256">
        <v>0</v>
      </c>
      <c r="AD112" s="256" t="s">
        <v>976</v>
      </c>
      <c r="AE112" s="17" t="s">
        <v>773</v>
      </c>
      <c r="AF112" s="17"/>
      <c r="AG112" s="17"/>
      <c r="AH112" s="17" t="s">
        <v>773</v>
      </c>
      <c r="AI112" s="17"/>
      <c r="AJ112" s="17"/>
      <c r="AK112" s="136" t="s">
        <v>773</v>
      </c>
      <c r="AL112" s="4"/>
      <c r="AM112" s="4"/>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row>
    <row r="113" spans="1:156" s="6" customFormat="1" ht="33.75">
      <c r="A113" s="341"/>
      <c r="B113" s="160"/>
      <c r="C113" s="249" t="s">
        <v>773</v>
      </c>
      <c r="D113" s="249" t="s">
        <v>773</v>
      </c>
      <c r="E113" s="249"/>
      <c r="F113" s="249" t="s">
        <v>773</v>
      </c>
      <c r="G113" s="255" t="e">
        <f t="shared" si="5"/>
        <v>#VALUE!</v>
      </c>
      <c r="H113" s="249" t="s">
        <v>773</v>
      </c>
      <c r="I113" s="248" t="s">
        <v>781</v>
      </c>
      <c r="J113" s="249" t="s">
        <v>567</v>
      </c>
      <c r="K113" s="249" t="e">
        <f t="shared" si="4"/>
        <v>#VALUE!</v>
      </c>
      <c r="L113" s="256" t="s">
        <v>773</v>
      </c>
      <c r="M113" s="256" t="s">
        <v>773</v>
      </c>
      <c r="N113" s="256">
        <v>17313</v>
      </c>
      <c r="O113" s="251">
        <f t="shared" si="3"/>
        <v>17529</v>
      </c>
      <c r="P113" s="256" t="s">
        <v>773</v>
      </c>
      <c r="Q113" s="256" t="s">
        <v>773</v>
      </c>
      <c r="R113" s="256" t="s">
        <v>773</v>
      </c>
      <c r="S113" s="256" t="s">
        <v>773</v>
      </c>
      <c r="T113" s="256" t="s">
        <v>773</v>
      </c>
      <c r="U113" s="256" t="s">
        <v>773</v>
      </c>
      <c r="V113" s="256" t="s">
        <v>773</v>
      </c>
      <c r="W113" s="256" t="s">
        <v>773</v>
      </c>
      <c r="X113" s="256" t="s">
        <v>773</v>
      </c>
      <c r="Y113" s="256" t="s">
        <v>773</v>
      </c>
      <c r="Z113" s="256" t="s">
        <v>773</v>
      </c>
      <c r="AA113" s="256" t="s">
        <v>773</v>
      </c>
      <c r="AB113" s="256" t="s">
        <v>773</v>
      </c>
      <c r="AC113" s="256">
        <v>17529</v>
      </c>
      <c r="AD113" s="256" t="s">
        <v>977</v>
      </c>
      <c r="AE113" s="17" t="s">
        <v>773</v>
      </c>
      <c r="AF113" s="17"/>
      <c r="AG113" s="17"/>
      <c r="AH113" s="17" t="s">
        <v>773</v>
      </c>
      <c r="AI113" s="17"/>
      <c r="AJ113" s="17"/>
      <c r="AK113" s="136" t="s">
        <v>773</v>
      </c>
      <c r="AL113" s="4"/>
      <c r="AM113" s="4"/>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row>
    <row r="114" spans="1:156" s="6" customFormat="1" ht="294.75" customHeight="1">
      <c r="A114" s="341"/>
      <c r="B114" s="160"/>
      <c r="C114" s="249" t="s">
        <v>773</v>
      </c>
      <c r="D114" s="249" t="s">
        <v>773</v>
      </c>
      <c r="E114" s="249"/>
      <c r="F114" s="249" t="s">
        <v>773</v>
      </c>
      <c r="G114" s="255" t="e">
        <f t="shared" si="5"/>
        <v>#VALUE!</v>
      </c>
      <c r="H114" s="249" t="s">
        <v>773</v>
      </c>
      <c r="I114" s="248" t="s">
        <v>782</v>
      </c>
      <c r="J114" s="249" t="s">
        <v>568</v>
      </c>
      <c r="K114" s="249" t="e">
        <f t="shared" si="4"/>
        <v>#VALUE!</v>
      </c>
      <c r="L114" s="256" t="s">
        <v>773</v>
      </c>
      <c r="M114" s="256" t="s">
        <v>773</v>
      </c>
      <c r="N114" s="256">
        <v>11727</v>
      </c>
      <c r="O114" s="251">
        <f t="shared" si="3"/>
        <v>6488</v>
      </c>
      <c r="P114" s="256" t="s">
        <v>773</v>
      </c>
      <c r="Q114" s="256" t="s">
        <v>773</v>
      </c>
      <c r="R114" s="256" t="s">
        <v>773</v>
      </c>
      <c r="S114" s="256" t="s">
        <v>773</v>
      </c>
      <c r="T114" s="256" t="s">
        <v>773</v>
      </c>
      <c r="U114" s="256" t="s">
        <v>773</v>
      </c>
      <c r="V114" s="256" t="s">
        <v>773</v>
      </c>
      <c r="W114" s="256" t="s">
        <v>773</v>
      </c>
      <c r="X114" s="256" t="s">
        <v>773</v>
      </c>
      <c r="Y114" s="256" t="s">
        <v>773</v>
      </c>
      <c r="Z114" s="256" t="s">
        <v>773</v>
      </c>
      <c r="AA114" s="256" t="s">
        <v>773</v>
      </c>
      <c r="AB114" s="256" t="s">
        <v>773</v>
      </c>
      <c r="AC114" s="256">
        <v>6488</v>
      </c>
      <c r="AD114" s="256" t="s">
        <v>978</v>
      </c>
      <c r="AE114" s="17" t="s">
        <v>773</v>
      </c>
      <c r="AF114" s="17"/>
      <c r="AG114" s="17"/>
      <c r="AH114" s="17" t="s">
        <v>773</v>
      </c>
      <c r="AI114" s="17"/>
      <c r="AJ114" s="17"/>
      <c r="AK114" s="136" t="s">
        <v>773</v>
      </c>
      <c r="AL114" s="4"/>
      <c r="AM114" s="4"/>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row>
    <row r="115" spans="1:156" s="6" customFormat="1" ht="45">
      <c r="A115" s="341"/>
      <c r="B115" s="160"/>
      <c r="C115" s="249" t="s">
        <v>773</v>
      </c>
      <c r="D115" s="249" t="s">
        <v>773</v>
      </c>
      <c r="E115" s="249"/>
      <c r="F115" s="249" t="s">
        <v>773</v>
      </c>
      <c r="G115" s="255" t="e">
        <f t="shared" si="5"/>
        <v>#VALUE!</v>
      </c>
      <c r="H115" s="249" t="s">
        <v>773</v>
      </c>
      <c r="I115" s="248" t="s">
        <v>783</v>
      </c>
      <c r="J115" s="249" t="s">
        <v>569</v>
      </c>
      <c r="K115" s="249" t="e">
        <f t="shared" si="4"/>
        <v>#VALUE!</v>
      </c>
      <c r="L115" s="256" t="s">
        <v>773</v>
      </c>
      <c r="M115" s="256" t="s">
        <v>773</v>
      </c>
      <c r="N115" s="256">
        <v>0</v>
      </c>
      <c r="O115" s="251">
        <f t="shared" si="3"/>
        <v>0</v>
      </c>
      <c r="P115" s="256" t="s">
        <v>773</v>
      </c>
      <c r="Q115" s="256" t="s">
        <v>773</v>
      </c>
      <c r="R115" s="256" t="s">
        <v>773</v>
      </c>
      <c r="S115" s="256" t="s">
        <v>773</v>
      </c>
      <c r="T115" s="256" t="s">
        <v>773</v>
      </c>
      <c r="U115" s="256" t="s">
        <v>773</v>
      </c>
      <c r="V115" s="256" t="s">
        <v>773</v>
      </c>
      <c r="W115" s="256" t="s">
        <v>773</v>
      </c>
      <c r="X115" s="256" t="s">
        <v>773</v>
      </c>
      <c r="Y115" s="256" t="s">
        <v>773</v>
      </c>
      <c r="Z115" s="256" t="s">
        <v>773</v>
      </c>
      <c r="AA115" s="256" t="s">
        <v>773</v>
      </c>
      <c r="AB115" s="256" t="s">
        <v>773</v>
      </c>
      <c r="AC115" s="256">
        <v>0</v>
      </c>
      <c r="AD115" s="256" t="s">
        <v>836</v>
      </c>
      <c r="AE115" s="17" t="s">
        <v>773</v>
      </c>
      <c r="AF115" s="17"/>
      <c r="AG115" s="17"/>
      <c r="AH115" s="17" t="s">
        <v>773</v>
      </c>
      <c r="AI115" s="17"/>
      <c r="AJ115" s="17"/>
      <c r="AK115" s="136" t="s">
        <v>773</v>
      </c>
      <c r="AL115" s="4"/>
      <c r="AM115" s="4"/>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row>
    <row r="116" spans="1:156" s="6" customFormat="1" ht="33.75">
      <c r="A116" s="341"/>
      <c r="B116" s="160"/>
      <c r="C116" s="249" t="s">
        <v>773</v>
      </c>
      <c r="D116" s="249" t="s">
        <v>773</v>
      </c>
      <c r="E116" s="249"/>
      <c r="F116" s="249" t="s">
        <v>773</v>
      </c>
      <c r="G116" s="255" t="e">
        <f t="shared" si="5"/>
        <v>#VALUE!</v>
      </c>
      <c r="H116" s="249" t="s">
        <v>773</v>
      </c>
      <c r="I116" s="248" t="s">
        <v>784</v>
      </c>
      <c r="J116" s="249" t="s">
        <v>570</v>
      </c>
      <c r="K116" s="249" t="e">
        <f t="shared" si="4"/>
        <v>#VALUE!</v>
      </c>
      <c r="L116" s="256" t="s">
        <v>773</v>
      </c>
      <c r="M116" s="256" t="s">
        <v>773</v>
      </c>
      <c r="N116" s="259">
        <v>15994</v>
      </c>
      <c r="O116" s="251">
        <f t="shared" si="3"/>
        <v>1863</v>
      </c>
      <c r="P116" s="256" t="s">
        <v>773</v>
      </c>
      <c r="Q116" s="256" t="s">
        <v>773</v>
      </c>
      <c r="R116" s="256" t="s">
        <v>773</v>
      </c>
      <c r="S116" s="256" t="s">
        <v>773</v>
      </c>
      <c r="T116" s="256" t="s">
        <v>773</v>
      </c>
      <c r="U116" s="256" t="s">
        <v>773</v>
      </c>
      <c r="V116" s="256" t="s">
        <v>773</v>
      </c>
      <c r="W116" s="256" t="s">
        <v>773</v>
      </c>
      <c r="X116" s="256" t="s">
        <v>773</v>
      </c>
      <c r="Y116" s="256" t="s">
        <v>773</v>
      </c>
      <c r="Z116" s="256" t="s">
        <v>773</v>
      </c>
      <c r="AA116" s="256" t="s">
        <v>773</v>
      </c>
      <c r="AB116" s="256" t="s">
        <v>773</v>
      </c>
      <c r="AC116" s="256">
        <v>1863</v>
      </c>
      <c r="AD116" s="256" t="s">
        <v>831</v>
      </c>
      <c r="AE116" s="17" t="s">
        <v>773</v>
      </c>
      <c r="AF116" s="17"/>
      <c r="AG116" s="17"/>
      <c r="AH116" s="17" t="s">
        <v>773</v>
      </c>
      <c r="AI116" s="17"/>
      <c r="AJ116" s="17"/>
      <c r="AK116" s="136" t="s">
        <v>773</v>
      </c>
      <c r="AL116" s="4"/>
      <c r="AM116" s="4"/>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row>
    <row r="117" spans="1:156" s="6" customFormat="1" ht="33.75">
      <c r="A117" s="341"/>
      <c r="B117" s="160"/>
      <c r="C117" s="249" t="s">
        <v>773</v>
      </c>
      <c r="D117" s="249" t="s">
        <v>773</v>
      </c>
      <c r="E117" s="249"/>
      <c r="F117" s="249" t="s">
        <v>773</v>
      </c>
      <c r="G117" s="255" t="e">
        <f t="shared" si="5"/>
        <v>#VALUE!</v>
      </c>
      <c r="H117" s="249" t="s">
        <v>773</v>
      </c>
      <c r="I117" s="248" t="s">
        <v>785</v>
      </c>
      <c r="J117" s="249" t="s">
        <v>571</v>
      </c>
      <c r="K117" s="249" t="e">
        <f t="shared" si="4"/>
        <v>#VALUE!</v>
      </c>
      <c r="L117" s="256" t="s">
        <v>773</v>
      </c>
      <c r="M117" s="256" t="s">
        <v>773</v>
      </c>
      <c r="N117" s="259">
        <v>6546</v>
      </c>
      <c r="O117" s="251">
        <f t="shared" si="3"/>
        <v>1086</v>
      </c>
      <c r="P117" s="256" t="s">
        <v>773</v>
      </c>
      <c r="Q117" s="256" t="s">
        <v>773</v>
      </c>
      <c r="R117" s="256" t="s">
        <v>773</v>
      </c>
      <c r="S117" s="256" t="s">
        <v>773</v>
      </c>
      <c r="T117" s="256" t="s">
        <v>773</v>
      </c>
      <c r="U117" s="256" t="s">
        <v>773</v>
      </c>
      <c r="V117" s="256" t="s">
        <v>773</v>
      </c>
      <c r="W117" s="256" t="s">
        <v>773</v>
      </c>
      <c r="X117" s="256" t="s">
        <v>773</v>
      </c>
      <c r="Y117" s="256" t="s">
        <v>773</v>
      </c>
      <c r="Z117" s="256" t="s">
        <v>773</v>
      </c>
      <c r="AA117" s="256" t="s">
        <v>773</v>
      </c>
      <c r="AB117" s="256" t="s">
        <v>773</v>
      </c>
      <c r="AC117" s="256">
        <v>1086</v>
      </c>
      <c r="AD117" s="256" t="s">
        <v>837</v>
      </c>
      <c r="AE117" s="17" t="s">
        <v>773</v>
      </c>
      <c r="AF117" s="17"/>
      <c r="AG117" s="17"/>
      <c r="AH117" s="17" t="s">
        <v>773</v>
      </c>
      <c r="AI117" s="17"/>
      <c r="AJ117" s="17"/>
      <c r="AK117" s="136" t="s">
        <v>773</v>
      </c>
      <c r="AL117" s="4"/>
      <c r="AM117" s="4"/>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row>
    <row r="118" spans="1:156" s="6" customFormat="1" ht="146.25">
      <c r="A118" s="342"/>
      <c r="B118" s="160"/>
      <c r="C118" s="249" t="s">
        <v>773</v>
      </c>
      <c r="D118" s="249" t="s">
        <v>773</v>
      </c>
      <c r="E118" s="249"/>
      <c r="F118" s="249" t="s">
        <v>773</v>
      </c>
      <c r="G118" s="255" t="e">
        <f t="shared" si="5"/>
        <v>#VALUE!</v>
      </c>
      <c r="H118" s="249" t="s">
        <v>773</v>
      </c>
      <c r="I118" s="248" t="s">
        <v>786</v>
      </c>
      <c r="J118" s="249" t="s">
        <v>572</v>
      </c>
      <c r="K118" s="249" t="e">
        <f t="shared" si="4"/>
        <v>#VALUE!</v>
      </c>
      <c r="L118" s="256" t="s">
        <v>773</v>
      </c>
      <c r="M118" s="256" t="s">
        <v>773</v>
      </c>
      <c r="N118" s="256" t="s">
        <v>113</v>
      </c>
      <c r="O118" s="251">
        <f t="shared" si="3"/>
        <v>0</v>
      </c>
      <c r="P118" s="256" t="s">
        <v>773</v>
      </c>
      <c r="Q118" s="256" t="s">
        <v>773</v>
      </c>
      <c r="R118" s="256" t="s">
        <v>773</v>
      </c>
      <c r="S118" s="256" t="s">
        <v>773</v>
      </c>
      <c r="T118" s="256" t="s">
        <v>773</v>
      </c>
      <c r="U118" s="256" t="s">
        <v>773</v>
      </c>
      <c r="V118" s="256" t="s">
        <v>773</v>
      </c>
      <c r="W118" s="256" t="s">
        <v>773</v>
      </c>
      <c r="X118" s="256" t="s">
        <v>773</v>
      </c>
      <c r="Y118" s="256" t="s">
        <v>773</v>
      </c>
      <c r="Z118" s="256" t="s">
        <v>773</v>
      </c>
      <c r="AA118" s="256" t="s">
        <v>773</v>
      </c>
      <c r="AB118" s="256" t="s">
        <v>773</v>
      </c>
      <c r="AC118" s="256">
        <v>0</v>
      </c>
      <c r="AD118" s="256" t="s">
        <v>987</v>
      </c>
      <c r="AE118" s="17" t="s">
        <v>773</v>
      </c>
      <c r="AF118" s="17"/>
      <c r="AG118" s="17"/>
      <c r="AH118" s="17" t="s">
        <v>773</v>
      </c>
      <c r="AI118" s="17"/>
      <c r="AJ118" s="17"/>
      <c r="AK118" s="136" t="s">
        <v>773</v>
      </c>
      <c r="AL118" s="4"/>
      <c r="AM118" s="4"/>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row>
    <row r="119" spans="1:156" s="6" customFormat="1" ht="78.75" customHeight="1">
      <c r="A119" s="352" t="s">
        <v>556</v>
      </c>
      <c r="B119" s="297">
        <f>E119</f>
        <v>8.729077832512314</v>
      </c>
      <c r="C119" s="347" t="s">
        <v>372</v>
      </c>
      <c r="D119" s="381">
        <v>100</v>
      </c>
      <c r="E119" s="378">
        <f>(G119*D119)/100</f>
        <v>8.729077832512314</v>
      </c>
      <c r="F119" s="343" t="s">
        <v>373</v>
      </c>
      <c r="G119" s="275">
        <f>(SUM(K119:K138)*H119)/100</f>
        <v>8.729077832512314</v>
      </c>
      <c r="H119" s="275">
        <v>90</v>
      </c>
      <c r="I119" s="179" t="s">
        <v>666</v>
      </c>
      <c r="J119" s="180" t="s">
        <v>337</v>
      </c>
      <c r="K119" s="180">
        <f t="shared" si="4"/>
        <v>0</v>
      </c>
      <c r="L119" s="178">
        <v>6</v>
      </c>
      <c r="M119" s="187" t="s">
        <v>97</v>
      </c>
      <c r="N119" s="180">
        <v>2</v>
      </c>
      <c r="O119" s="184">
        <f t="shared" si="3"/>
        <v>0</v>
      </c>
      <c r="P119" s="186" t="s">
        <v>98</v>
      </c>
      <c r="Q119" s="186" t="s">
        <v>76</v>
      </c>
      <c r="R119" s="186" t="s">
        <v>31</v>
      </c>
      <c r="S119" s="186" t="s">
        <v>81</v>
      </c>
      <c r="T119" s="180" t="s">
        <v>338</v>
      </c>
      <c r="U119" s="180" t="s">
        <v>339</v>
      </c>
      <c r="V119" s="186" t="s">
        <v>58</v>
      </c>
      <c r="W119" s="187" t="s">
        <v>25</v>
      </c>
      <c r="X119" s="187" t="s">
        <v>26</v>
      </c>
      <c r="Y119" s="187" t="s">
        <v>29</v>
      </c>
      <c r="Z119" s="187" t="s">
        <v>27</v>
      </c>
      <c r="AA119" s="187" t="s">
        <v>28</v>
      </c>
      <c r="AB119" s="180"/>
      <c r="AC119" s="180">
        <v>0</v>
      </c>
      <c r="AD119" s="187" t="s">
        <v>854</v>
      </c>
      <c r="AE119" s="187"/>
      <c r="AF119" s="187"/>
      <c r="AG119" s="187"/>
      <c r="AH119" s="187"/>
      <c r="AI119" s="187"/>
      <c r="AJ119" s="187"/>
      <c r="AK119" s="204">
        <v>2</v>
      </c>
      <c r="AL119" s="192"/>
      <c r="AM119" s="4"/>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row>
    <row r="120" spans="1:156" s="6" customFormat="1" ht="78.75">
      <c r="A120" s="353"/>
      <c r="B120" s="298"/>
      <c r="C120" s="347"/>
      <c r="D120" s="381"/>
      <c r="E120" s="379"/>
      <c r="F120" s="343"/>
      <c r="G120" s="276"/>
      <c r="H120" s="276"/>
      <c r="I120" s="179" t="s">
        <v>667</v>
      </c>
      <c r="J120" s="180" t="s">
        <v>340</v>
      </c>
      <c r="K120" s="180">
        <f t="shared" si="4"/>
        <v>0</v>
      </c>
      <c r="L120" s="178">
        <v>6</v>
      </c>
      <c r="M120" s="187" t="s">
        <v>97</v>
      </c>
      <c r="N120" s="180">
        <v>1</v>
      </c>
      <c r="O120" s="184">
        <f t="shared" si="3"/>
        <v>0</v>
      </c>
      <c r="P120" s="186" t="s">
        <v>98</v>
      </c>
      <c r="Q120" s="186" t="s">
        <v>76</v>
      </c>
      <c r="R120" s="186" t="s">
        <v>31</v>
      </c>
      <c r="S120" s="186" t="s">
        <v>81</v>
      </c>
      <c r="T120" s="180" t="s">
        <v>338</v>
      </c>
      <c r="U120" s="187" t="s">
        <v>97</v>
      </c>
      <c r="V120" s="186" t="s">
        <v>58</v>
      </c>
      <c r="W120" s="187" t="s">
        <v>25</v>
      </c>
      <c r="X120" s="187" t="s">
        <v>54</v>
      </c>
      <c r="Y120" s="187" t="s">
        <v>29</v>
      </c>
      <c r="Z120" s="187" t="s">
        <v>27</v>
      </c>
      <c r="AA120" s="187" t="s">
        <v>28</v>
      </c>
      <c r="AB120" s="180"/>
      <c r="AC120" s="180">
        <v>0</v>
      </c>
      <c r="AD120" s="187" t="s">
        <v>855</v>
      </c>
      <c r="AE120" s="187"/>
      <c r="AF120" s="187"/>
      <c r="AG120" s="187"/>
      <c r="AH120" s="202">
        <v>1</v>
      </c>
      <c r="AI120" s="202"/>
      <c r="AJ120" s="202"/>
      <c r="AK120" s="210"/>
      <c r="AL120" s="192"/>
      <c r="AM120" s="4"/>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row>
    <row r="121" spans="1:156" s="6" customFormat="1" ht="78.75">
      <c r="A121" s="353"/>
      <c r="B121" s="298"/>
      <c r="C121" s="347"/>
      <c r="D121" s="381"/>
      <c r="E121" s="379"/>
      <c r="F121" s="343"/>
      <c r="G121" s="276"/>
      <c r="H121" s="276"/>
      <c r="I121" s="179" t="s">
        <v>709</v>
      </c>
      <c r="J121" s="180" t="s">
        <v>341</v>
      </c>
      <c r="K121" s="180">
        <f t="shared" si="4"/>
        <v>0</v>
      </c>
      <c r="L121" s="178">
        <v>7</v>
      </c>
      <c r="M121" s="187" t="s">
        <v>97</v>
      </c>
      <c r="N121" s="180">
        <v>1</v>
      </c>
      <c r="O121" s="184">
        <f t="shared" si="3"/>
        <v>0</v>
      </c>
      <c r="P121" s="186" t="s">
        <v>98</v>
      </c>
      <c r="Q121" s="186" t="s">
        <v>76</v>
      </c>
      <c r="R121" s="186" t="s">
        <v>31</v>
      </c>
      <c r="S121" s="186" t="s">
        <v>81</v>
      </c>
      <c r="T121" s="180" t="s">
        <v>342</v>
      </c>
      <c r="U121" s="180" t="s">
        <v>343</v>
      </c>
      <c r="V121" s="186" t="s">
        <v>58</v>
      </c>
      <c r="W121" s="187" t="s">
        <v>56</v>
      </c>
      <c r="X121" s="187" t="s">
        <v>54</v>
      </c>
      <c r="Y121" s="187" t="s">
        <v>29</v>
      </c>
      <c r="Z121" s="187" t="s">
        <v>27</v>
      </c>
      <c r="AA121" s="187" t="s">
        <v>28</v>
      </c>
      <c r="AB121" s="180"/>
      <c r="AC121" s="180">
        <v>0</v>
      </c>
      <c r="AD121" s="187" t="s">
        <v>856</v>
      </c>
      <c r="AE121" s="187"/>
      <c r="AF121" s="187"/>
      <c r="AG121" s="187"/>
      <c r="AH121" s="202">
        <v>1</v>
      </c>
      <c r="AI121" s="202"/>
      <c r="AJ121" s="202"/>
      <c r="AK121" s="210"/>
      <c r="AL121" s="192"/>
      <c r="AM121" s="4"/>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row>
    <row r="122" spans="1:156" s="6" customFormat="1" ht="56.25">
      <c r="A122" s="353"/>
      <c r="B122" s="298"/>
      <c r="C122" s="347"/>
      <c r="D122" s="381"/>
      <c r="E122" s="379"/>
      <c r="F122" s="343"/>
      <c r="G122" s="276"/>
      <c r="H122" s="276"/>
      <c r="I122" s="179" t="s">
        <v>710</v>
      </c>
      <c r="J122" s="180" t="s">
        <v>344</v>
      </c>
      <c r="K122" s="180">
        <f t="shared" si="4"/>
        <v>0</v>
      </c>
      <c r="L122" s="178">
        <v>6</v>
      </c>
      <c r="M122" s="187" t="s">
        <v>97</v>
      </c>
      <c r="N122" s="180">
        <v>1</v>
      </c>
      <c r="O122" s="184">
        <f t="shared" si="3"/>
        <v>0</v>
      </c>
      <c r="P122" s="186" t="s">
        <v>98</v>
      </c>
      <c r="Q122" s="186" t="s">
        <v>76</v>
      </c>
      <c r="R122" s="186" t="s">
        <v>23</v>
      </c>
      <c r="S122" s="186" t="s">
        <v>81</v>
      </c>
      <c r="T122" s="180" t="s">
        <v>345</v>
      </c>
      <c r="U122" s="187" t="s">
        <v>97</v>
      </c>
      <c r="V122" s="186" t="s">
        <v>58</v>
      </c>
      <c r="W122" s="187" t="s">
        <v>25</v>
      </c>
      <c r="X122" s="187" t="s">
        <v>26</v>
      </c>
      <c r="Y122" s="187" t="s">
        <v>29</v>
      </c>
      <c r="Z122" s="187" t="s">
        <v>27</v>
      </c>
      <c r="AA122" s="187" t="s">
        <v>28</v>
      </c>
      <c r="AB122" s="180"/>
      <c r="AC122" s="180">
        <v>0</v>
      </c>
      <c r="AD122" s="187" t="s">
        <v>857</v>
      </c>
      <c r="AE122" s="187">
        <v>1</v>
      </c>
      <c r="AF122" s="187"/>
      <c r="AG122" s="187"/>
      <c r="AH122" s="187"/>
      <c r="AI122" s="187"/>
      <c r="AJ122" s="187"/>
      <c r="AK122" s="210"/>
      <c r="AL122" s="192"/>
      <c r="AM122" s="4"/>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row>
    <row r="123" spans="1:156" s="6" customFormat="1" ht="120" customHeight="1">
      <c r="A123" s="353"/>
      <c r="B123" s="298"/>
      <c r="C123" s="347"/>
      <c r="D123" s="381"/>
      <c r="E123" s="379"/>
      <c r="F123" s="343"/>
      <c r="G123" s="276"/>
      <c r="H123" s="276"/>
      <c r="I123" s="179" t="s">
        <v>711</v>
      </c>
      <c r="J123" s="180" t="s">
        <v>346</v>
      </c>
      <c r="K123" s="180">
        <f t="shared" si="4"/>
        <v>0</v>
      </c>
      <c r="L123" s="178">
        <v>6</v>
      </c>
      <c r="M123" s="187" t="s">
        <v>97</v>
      </c>
      <c r="N123" s="180">
        <v>1</v>
      </c>
      <c r="O123" s="184">
        <f t="shared" si="3"/>
        <v>0</v>
      </c>
      <c r="P123" s="186" t="s">
        <v>98</v>
      </c>
      <c r="Q123" s="186" t="s">
        <v>76</v>
      </c>
      <c r="R123" s="186" t="s">
        <v>23</v>
      </c>
      <c r="S123" s="186" t="s">
        <v>81</v>
      </c>
      <c r="T123" s="180" t="s">
        <v>345</v>
      </c>
      <c r="U123" s="187" t="s">
        <v>97</v>
      </c>
      <c r="V123" s="186" t="s">
        <v>58</v>
      </c>
      <c r="W123" s="187" t="s">
        <v>25</v>
      </c>
      <c r="X123" s="187" t="s">
        <v>26</v>
      </c>
      <c r="Y123" s="187" t="s">
        <v>29</v>
      </c>
      <c r="Z123" s="187" t="s">
        <v>27</v>
      </c>
      <c r="AA123" s="187" t="s">
        <v>28</v>
      </c>
      <c r="AB123" s="224"/>
      <c r="AC123" s="197">
        <v>0</v>
      </c>
      <c r="AD123" s="187" t="s">
        <v>858</v>
      </c>
      <c r="AE123" s="187">
        <v>1</v>
      </c>
      <c r="AF123" s="187"/>
      <c r="AG123" s="187"/>
      <c r="AH123" s="225"/>
      <c r="AI123" s="225"/>
      <c r="AJ123" s="225"/>
      <c r="AK123" s="239"/>
      <c r="AL123" s="192"/>
      <c r="AM123" s="4"/>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row>
    <row r="124" spans="1:156" s="6" customFormat="1" ht="56.25">
      <c r="A124" s="353"/>
      <c r="B124" s="298"/>
      <c r="C124" s="347"/>
      <c r="D124" s="381"/>
      <c r="E124" s="379"/>
      <c r="F124" s="343"/>
      <c r="G124" s="276"/>
      <c r="H124" s="276"/>
      <c r="I124" s="179" t="s">
        <v>712</v>
      </c>
      <c r="J124" s="180" t="s">
        <v>347</v>
      </c>
      <c r="K124" s="180">
        <f t="shared" si="4"/>
        <v>0</v>
      </c>
      <c r="L124" s="178">
        <v>6</v>
      </c>
      <c r="M124" s="178">
        <v>2</v>
      </c>
      <c r="N124" s="180">
        <v>4</v>
      </c>
      <c r="O124" s="184">
        <f t="shared" si="3"/>
        <v>0</v>
      </c>
      <c r="P124" s="186" t="s">
        <v>98</v>
      </c>
      <c r="Q124" s="186" t="s">
        <v>76</v>
      </c>
      <c r="R124" s="186" t="s">
        <v>23</v>
      </c>
      <c r="S124" s="186" t="s">
        <v>81</v>
      </c>
      <c r="T124" s="180" t="s">
        <v>348</v>
      </c>
      <c r="U124" s="180" t="s">
        <v>349</v>
      </c>
      <c r="V124" s="186" t="s">
        <v>58</v>
      </c>
      <c r="W124" s="187" t="s">
        <v>13</v>
      </c>
      <c r="X124" s="187" t="s">
        <v>14</v>
      </c>
      <c r="Y124" s="187" t="s">
        <v>29</v>
      </c>
      <c r="Z124" s="187" t="s">
        <v>27</v>
      </c>
      <c r="AA124" s="187" t="s">
        <v>28</v>
      </c>
      <c r="AB124" s="202">
        <v>1</v>
      </c>
      <c r="AC124" s="202">
        <v>0</v>
      </c>
      <c r="AD124" s="202" t="s">
        <v>859</v>
      </c>
      <c r="AE124" s="202">
        <v>1</v>
      </c>
      <c r="AF124" s="202"/>
      <c r="AG124" s="202"/>
      <c r="AH124" s="202">
        <v>1</v>
      </c>
      <c r="AI124" s="202"/>
      <c r="AJ124" s="202"/>
      <c r="AK124" s="204">
        <v>1</v>
      </c>
      <c r="AL124" s="192"/>
      <c r="AM124" s="4"/>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row>
    <row r="125" spans="1:156" s="6" customFormat="1" ht="101.25">
      <c r="A125" s="353"/>
      <c r="B125" s="298"/>
      <c r="C125" s="347"/>
      <c r="D125" s="381"/>
      <c r="E125" s="379"/>
      <c r="F125" s="343"/>
      <c r="G125" s="276"/>
      <c r="H125" s="276"/>
      <c r="I125" s="179" t="s">
        <v>713</v>
      </c>
      <c r="J125" s="180" t="s">
        <v>350</v>
      </c>
      <c r="K125" s="180">
        <f t="shared" si="4"/>
        <v>0</v>
      </c>
      <c r="L125" s="178">
        <v>6</v>
      </c>
      <c r="M125" s="178">
        <v>2</v>
      </c>
      <c r="N125" s="180">
        <v>8</v>
      </c>
      <c r="O125" s="184">
        <f t="shared" si="3"/>
        <v>0</v>
      </c>
      <c r="P125" s="186" t="s">
        <v>98</v>
      </c>
      <c r="Q125" s="186" t="s">
        <v>76</v>
      </c>
      <c r="R125" s="186" t="s">
        <v>30</v>
      </c>
      <c r="S125" s="186" t="s">
        <v>81</v>
      </c>
      <c r="T125" s="180" t="s">
        <v>351</v>
      </c>
      <c r="U125" s="180" t="s">
        <v>349</v>
      </c>
      <c r="V125" s="186" t="s">
        <v>58</v>
      </c>
      <c r="W125" s="187" t="s">
        <v>25</v>
      </c>
      <c r="X125" s="187" t="s">
        <v>32</v>
      </c>
      <c r="Y125" s="187" t="s">
        <v>29</v>
      </c>
      <c r="Z125" s="187" t="s">
        <v>27</v>
      </c>
      <c r="AA125" s="187" t="s">
        <v>28</v>
      </c>
      <c r="AB125" s="202">
        <v>2</v>
      </c>
      <c r="AC125" s="202">
        <v>0</v>
      </c>
      <c r="AD125" s="202" t="s">
        <v>860</v>
      </c>
      <c r="AE125" s="202">
        <v>2</v>
      </c>
      <c r="AF125" s="202"/>
      <c r="AG125" s="202"/>
      <c r="AH125" s="202">
        <v>2</v>
      </c>
      <c r="AI125" s="202"/>
      <c r="AJ125" s="202"/>
      <c r="AK125" s="204">
        <v>2</v>
      </c>
      <c r="AL125" s="192"/>
      <c r="AM125" s="4"/>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row>
    <row r="126" spans="1:156" s="6" customFormat="1" ht="56.25">
      <c r="A126" s="353"/>
      <c r="B126" s="298"/>
      <c r="C126" s="347"/>
      <c r="D126" s="381"/>
      <c r="E126" s="379"/>
      <c r="F126" s="343"/>
      <c r="G126" s="276"/>
      <c r="H126" s="276"/>
      <c r="I126" s="179" t="s">
        <v>714</v>
      </c>
      <c r="J126" s="180" t="s">
        <v>352</v>
      </c>
      <c r="K126" s="180">
        <f t="shared" si="4"/>
        <v>0</v>
      </c>
      <c r="L126" s="178">
        <v>6</v>
      </c>
      <c r="M126" s="187" t="s">
        <v>97</v>
      </c>
      <c r="N126" s="180">
        <v>1</v>
      </c>
      <c r="O126" s="184">
        <f t="shared" si="3"/>
        <v>0</v>
      </c>
      <c r="P126" s="186" t="s">
        <v>98</v>
      </c>
      <c r="Q126" s="186" t="s">
        <v>76</v>
      </c>
      <c r="R126" s="186" t="s">
        <v>23</v>
      </c>
      <c r="S126" s="186" t="s">
        <v>81</v>
      </c>
      <c r="T126" s="180" t="s">
        <v>351</v>
      </c>
      <c r="U126" s="180" t="s">
        <v>349</v>
      </c>
      <c r="V126" s="186" t="s">
        <v>58</v>
      </c>
      <c r="W126" s="187" t="s">
        <v>56</v>
      </c>
      <c r="X126" s="187" t="s">
        <v>54</v>
      </c>
      <c r="Y126" s="187" t="s">
        <v>29</v>
      </c>
      <c r="Z126" s="187" t="s">
        <v>27</v>
      </c>
      <c r="AA126" s="187" t="s">
        <v>28</v>
      </c>
      <c r="AB126" s="202"/>
      <c r="AC126" s="202">
        <v>0</v>
      </c>
      <c r="AD126" s="202" t="s">
        <v>861</v>
      </c>
      <c r="AE126" s="202">
        <v>1</v>
      </c>
      <c r="AF126" s="202"/>
      <c r="AG126" s="202"/>
      <c r="AH126" s="202"/>
      <c r="AI126" s="202"/>
      <c r="AJ126" s="202"/>
      <c r="AK126" s="204"/>
      <c r="AL126" s="192"/>
      <c r="AM126" s="4"/>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row>
    <row r="127" spans="1:156" s="6" customFormat="1" ht="56.25">
      <c r="A127" s="353"/>
      <c r="B127" s="298"/>
      <c r="C127" s="347"/>
      <c r="D127" s="381"/>
      <c r="E127" s="379"/>
      <c r="F127" s="343"/>
      <c r="G127" s="276"/>
      <c r="H127" s="276"/>
      <c r="I127" s="179" t="s">
        <v>715</v>
      </c>
      <c r="J127" s="180" t="s">
        <v>353</v>
      </c>
      <c r="K127" s="180">
        <f t="shared" si="4"/>
        <v>0</v>
      </c>
      <c r="L127" s="178">
        <v>6</v>
      </c>
      <c r="M127" s="178">
        <v>12</v>
      </c>
      <c r="N127" s="180">
        <v>12</v>
      </c>
      <c r="O127" s="184">
        <f t="shared" si="3"/>
        <v>0</v>
      </c>
      <c r="P127" s="186" t="s">
        <v>98</v>
      </c>
      <c r="Q127" s="186" t="s">
        <v>76</v>
      </c>
      <c r="R127" s="186" t="s">
        <v>23</v>
      </c>
      <c r="S127" s="186" t="s">
        <v>81</v>
      </c>
      <c r="T127" s="180" t="s">
        <v>351</v>
      </c>
      <c r="U127" s="180" t="s">
        <v>349</v>
      </c>
      <c r="V127" s="186" t="s">
        <v>58</v>
      </c>
      <c r="W127" s="187" t="s">
        <v>13</v>
      </c>
      <c r="X127" s="187" t="s">
        <v>54</v>
      </c>
      <c r="Y127" s="187" t="s">
        <v>29</v>
      </c>
      <c r="Z127" s="187" t="s">
        <v>27</v>
      </c>
      <c r="AA127" s="187" t="s">
        <v>28</v>
      </c>
      <c r="AB127" s="202"/>
      <c r="AC127" s="202">
        <v>0</v>
      </c>
      <c r="AD127" s="202" t="s">
        <v>862</v>
      </c>
      <c r="AE127" s="202"/>
      <c r="AF127" s="202"/>
      <c r="AG127" s="202"/>
      <c r="AH127" s="202">
        <v>6</v>
      </c>
      <c r="AI127" s="202"/>
      <c r="AJ127" s="202"/>
      <c r="AK127" s="204">
        <v>6</v>
      </c>
      <c r="AL127" s="192"/>
      <c r="AM127" s="4"/>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row>
    <row r="128" spans="1:156" s="6" customFormat="1" ht="56.25">
      <c r="A128" s="353"/>
      <c r="B128" s="298"/>
      <c r="C128" s="347"/>
      <c r="D128" s="381"/>
      <c r="E128" s="379"/>
      <c r="F128" s="343"/>
      <c r="G128" s="276"/>
      <c r="H128" s="276"/>
      <c r="I128" s="179" t="s">
        <v>658</v>
      </c>
      <c r="J128" s="180" t="s">
        <v>354</v>
      </c>
      <c r="K128" s="180">
        <f t="shared" si="4"/>
        <v>0</v>
      </c>
      <c r="L128" s="178">
        <v>4</v>
      </c>
      <c r="M128" s="187" t="s">
        <v>97</v>
      </c>
      <c r="N128" s="180">
        <v>1</v>
      </c>
      <c r="O128" s="184">
        <f aca="true" t="shared" si="6" ref="O128:O191">+AC128+AF128+AI128+AL128</f>
        <v>0</v>
      </c>
      <c r="P128" s="186" t="s">
        <v>98</v>
      </c>
      <c r="Q128" s="186" t="s">
        <v>76</v>
      </c>
      <c r="R128" s="186" t="s">
        <v>23</v>
      </c>
      <c r="S128" s="186" t="s">
        <v>81</v>
      </c>
      <c r="T128" s="180" t="s">
        <v>345</v>
      </c>
      <c r="U128" s="187" t="s">
        <v>97</v>
      </c>
      <c r="V128" s="186" t="s">
        <v>58</v>
      </c>
      <c r="W128" s="187" t="s">
        <v>56</v>
      </c>
      <c r="X128" s="187" t="s">
        <v>54</v>
      </c>
      <c r="Y128" s="187" t="s">
        <v>29</v>
      </c>
      <c r="Z128" s="187" t="s">
        <v>27</v>
      </c>
      <c r="AA128" s="187" t="s">
        <v>28</v>
      </c>
      <c r="AB128" s="202"/>
      <c r="AC128" s="202">
        <v>0</v>
      </c>
      <c r="AD128" s="202" t="s">
        <v>863</v>
      </c>
      <c r="AE128" s="202"/>
      <c r="AF128" s="202"/>
      <c r="AG128" s="202"/>
      <c r="AH128" s="202"/>
      <c r="AI128" s="202"/>
      <c r="AJ128" s="202"/>
      <c r="AK128" s="204">
        <v>1</v>
      </c>
      <c r="AL128" s="192"/>
      <c r="AM128" s="4"/>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row>
    <row r="129" spans="1:156" s="6" customFormat="1" ht="56.25">
      <c r="A129" s="353"/>
      <c r="B129" s="298"/>
      <c r="C129" s="347"/>
      <c r="D129" s="381"/>
      <c r="E129" s="379"/>
      <c r="F129" s="343"/>
      <c r="G129" s="276"/>
      <c r="H129" s="276"/>
      <c r="I129" s="179" t="s">
        <v>659</v>
      </c>
      <c r="J129" s="180" t="s">
        <v>355</v>
      </c>
      <c r="K129" s="180">
        <f aca="true" t="shared" si="7" ref="K129:K192">(O129*L129)/N129</f>
        <v>0</v>
      </c>
      <c r="L129" s="178">
        <v>4</v>
      </c>
      <c r="M129" s="187" t="s">
        <v>97</v>
      </c>
      <c r="N129" s="180">
        <v>1</v>
      </c>
      <c r="O129" s="184">
        <f t="shared" si="6"/>
        <v>0</v>
      </c>
      <c r="P129" s="186" t="s">
        <v>98</v>
      </c>
      <c r="Q129" s="186" t="s">
        <v>76</v>
      </c>
      <c r="R129" s="186" t="s">
        <v>23</v>
      </c>
      <c r="S129" s="186" t="s">
        <v>81</v>
      </c>
      <c r="T129" s="180" t="s">
        <v>345</v>
      </c>
      <c r="U129" s="187" t="s">
        <v>97</v>
      </c>
      <c r="V129" s="186" t="s">
        <v>58</v>
      </c>
      <c r="W129" s="187" t="s">
        <v>56</v>
      </c>
      <c r="X129" s="187" t="s">
        <v>54</v>
      </c>
      <c r="Y129" s="187" t="s">
        <v>29</v>
      </c>
      <c r="Z129" s="187" t="s">
        <v>27</v>
      </c>
      <c r="AA129" s="187" t="s">
        <v>28</v>
      </c>
      <c r="AB129" s="202"/>
      <c r="AC129" s="202">
        <v>0</v>
      </c>
      <c r="AD129" s="202" t="s">
        <v>863</v>
      </c>
      <c r="AE129" s="202"/>
      <c r="AF129" s="202"/>
      <c r="AG129" s="202"/>
      <c r="AH129" s="202"/>
      <c r="AI129" s="202"/>
      <c r="AJ129" s="202"/>
      <c r="AK129" s="204">
        <v>1</v>
      </c>
      <c r="AL129" s="192"/>
      <c r="AM129" s="4"/>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row>
    <row r="130" spans="1:156" s="6" customFormat="1" ht="56.25">
      <c r="A130" s="353"/>
      <c r="B130" s="298"/>
      <c r="C130" s="347"/>
      <c r="D130" s="381"/>
      <c r="E130" s="379"/>
      <c r="F130" s="343"/>
      <c r="G130" s="276"/>
      <c r="H130" s="276"/>
      <c r="I130" s="179" t="s">
        <v>660</v>
      </c>
      <c r="J130" s="180" t="s">
        <v>356</v>
      </c>
      <c r="K130" s="180">
        <f t="shared" si="7"/>
        <v>0</v>
      </c>
      <c r="L130" s="178">
        <v>4</v>
      </c>
      <c r="M130" s="187" t="s">
        <v>97</v>
      </c>
      <c r="N130" s="180">
        <v>1</v>
      </c>
      <c r="O130" s="184">
        <f t="shared" si="6"/>
        <v>0</v>
      </c>
      <c r="P130" s="186" t="s">
        <v>98</v>
      </c>
      <c r="Q130" s="186" t="s">
        <v>76</v>
      </c>
      <c r="R130" s="186" t="s">
        <v>23</v>
      </c>
      <c r="S130" s="186" t="s">
        <v>81</v>
      </c>
      <c r="T130" s="180" t="s">
        <v>345</v>
      </c>
      <c r="U130" s="187" t="s">
        <v>97</v>
      </c>
      <c r="V130" s="186" t="s">
        <v>58</v>
      </c>
      <c r="W130" s="187" t="s">
        <v>56</v>
      </c>
      <c r="X130" s="187" t="s">
        <v>54</v>
      </c>
      <c r="Y130" s="187" t="s">
        <v>29</v>
      </c>
      <c r="Z130" s="187" t="s">
        <v>27</v>
      </c>
      <c r="AA130" s="187" t="s">
        <v>28</v>
      </c>
      <c r="AB130" s="202"/>
      <c r="AC130" s="202">
        <v>0</v>
      </c>
      <c r="AD130" s="202" t="s">
        <v>863</v>
      </c>
      <c r="AE130" s="202"/>
      <c r="AF130" s="202"/>
      <c r="AG130" s="202"/>
      <c r="AH130" s="202"/>
      <c r="AI130" s="202"/>
      <c r="AJ130" s="202"/>
      <c r="AK130" s="204">
        <v>1</v>
      </c>
      <c r="AL130" s="192"/>
      <c r="AM130" s="4"/>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row>
    <row r="131" spans="1:156" s="6" customFormat="1" ht="56.25">
      <c r="A131" s="353"/>
      <c r="B131" s="298"/>
      <c r="C131" s="347"/>
      <c r="D131" s="381"/>
      <c r="E131" s="379"/>
      <c r="F131" s="343"/>
      <c r="G131" s="276"/>
      <c r="H131" s="276"/>
      <c r="I131" s="179" t="s">
        <v>661</v>
      </c>
      <c r="J131" s="180" t="s">
        <v>357</v>
      </c>
      <c r="K131" s="180">
        <f t="shared" si="7"/>
        <v>0</v>
      </c>
      <c r="L131" s="178">
        <v>4</v>
      </c>
      <c r="M131" s="187" t="s">
        <v>97</v>
      </c>
      <c r="N131" s="180">
        <v>0.2</v>
      </c>
      <c r="O131" s="184">
        <f t="shared" si="6"/>
        <v>0</v>
      </c>
      <c r="P131" s="186" t="s">
        <v>358</v>
      </c>
      <c r="Q131" s="186" t="s">
        <v>76</v>
      </c>
      <c r="R131" s="186" t="s">
        <v>23</v>
      </c>
      <c r="S131" s="186" t="s">
        <v>81</v>
      </c>
      <c r="T131" s="180" t="s">
        <v>345</v>
      </c>
      <c r="U131" s="187" t="s">
        <v>97</v>
      </c>
      <c r="V131" s="186" t="s">
        <v>58</v>
      </c>
      <c r="W131" s="187" t="s">
        <v>56</v>
      </c>
      <c r="X131" s="187" t="s">
        <v>54</v>
      </c>
      <c r="Y131" s="187" t="s">
        <v>29</v>
      </c>
      <c r="Z131" s="187" t="s">
        <v>27</v>
      </c>
      <c r="AA131" s="187" t="s">
        <v>28</v>
      </c>
      <c r="AB131" s="202"/>
      <c r="AC131" s="202">
        <v>0</v>
      </c>
      <c r="AD131" s="202" t="s">
        <v>864</v>
      </c>
      <c r="AE131" s="202"/>
      <c r="AF131" s="202"/>
      <c r="AG131" s="202"/>
      <c r="AH131" s="202"/>
      <c r="AI131" s="202"/>
      <c r="AJ131" s="202"/>
      <c r="AK131" s="204">
        <v>0.2</v>
      </c>
      <c r="AL131" s="192"/>
      <c r="AM131" s="4"/>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row>
    <row r="132" spans="1:156" s="6" customFormat="1" ht="56.25">
      <c r="A132" s="353"/>
      <c r="B132" s="298"/>
      <c r="C132" s="347"/>
      <c r="D132" s="381"/>
      <c r="E132" s="379"/>
      <c r="F132" s="343"/>
      <c r="G132" s="276"/>
      <c r="H132" s="276"/>
      <c r="I132" s="179" t="s">
        <v>662</v>
      </c>
      <c r="J132" s="180" t="s">
        <v>359</v>
      </c>
      <c r="K132" s="180">
        <f t="shared" si="7"/>
        <v>0</v>
      </c>
      <c r="L132" s="178">
        <v>6</v>
      </c>
      <c r="M132" s="178">
        <v>6</v>
      </c>
      <c r="N132" s="180">
        <v>10</v>
      </c>
      <c r="O132" s="184">
        <f t="shared" si="6"/>
        <v>0</v>
      </c>
      <c r="P132" s="186" t="s">
        <v>98</v>
      </c>
      <c r="Q132" s="186" t="s">
        <v>76</v>
      </c>
      <c r="R132" s="186" t="s">
        <v>23</v>
      </c>
      <c r="S132" s="186" t="s">
        <v>81</v>
      </c>
      <c r="T132" s="180" t="s">
        <v>351</v>
      </c>
      <c r="U132" s="180" t="s">
        <v>349</v>
      </c>
      <c r="V132" s="186" t="s">
        <v>58</v>
      </c>
      <c r="W132" s="187" t="s">
        <v>56</v>
      </c>
      <c r="X132" s="187" t="s">
        <v>54</v>
      </c>
      <c r="Y132" s="187" t="s">
        <v>29</v>
      </c>
      <c r="Z132" s="187" t="s">
        <v>27</v>
      </c>
      <c r="AA132" s="187" t="s">
        <v>28</v>
      </c>
      <c r="AB132" s="202"/>
      <c r="AC132" s="202">
        <v>0</v>
      </c>
      <c r="AD132" s="202" t="s">
        <v>863</v>
      </c>
      <c r="AE132" s="202"/>
      <c r="AF132" s="202"/>
      <c r="AG132" s="202"/>
      <c r="AH132" s="202"/>
      <c r="AI132" s="202"/>
      <c r="AJ132" s="202"/>
      <c r="AK132" s="204">
        <v>10</v>
      </c>
      <c r="AL132" s="192"/>
      <c r="AM132" s="4"/>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row>
    <row r="133" spans="1:156" s="6" customFormat="1" ht="56.25">
      <c r="A133" s="353"/>
      <c r="B133" s="298"/>
      <c r="C133" s="347"/>
      <c r="D133" s="381"/>
      <c r="E133" s="379"/>
      <c r="F133" s="343"/>
      <c r="G133" s="276"/>
      <c r="H133" s="276"/>
      <c r="I133" s="179" t="s">
        <v>663</v>
      </c>
      <c r="J133" s="180" t="s">
        <v>360</v>
      </c>
      <c r="K133" s="180">
        <f t="shared" si="7"/>
        <v>0</v>
      </c>
      <c r="L133" s="178">
        <v>4</v>
      </c>
      <c r="M133" s="187" t="s">
        <v>97</v>
      </c>
      <c r="N133" s="180">
        <v>1</v>
      </c>
      <c r="O133" s="184">
        <f t="shared" si="6"/>
        <v>0</v>
      </c>
      <c r="P133" s="186" t="s">
        <v>98</v>
      </c>
      <c r="Q133" s="186" t="s">
        <v>76</v>
      </c>
      <c r="R133" s="186" t="s">
        <v>23</v>
      </c>
      <c r="S133" s="186" t="s">
        <v>81</v>
      </c>
      <c r="T133" s="180" t="s">
        <v>338</v>
      </c>
      <c r="U133" s="187" t="s">
        <v>97</v>
      </c>
      <c r="V133" s="186" t="s">
        <v>58</v>
      </c>
      <c r="W133" s="187" t="s">
        <v>56</v>
      </c>
      <c r="X133" s="187" t="s">
        <v>54</v>
      </c>
      <c r="Y133" s="187" t="s">
        <v>29</v>
      </c>
      <c r="Z133" s="187" t="s">
        <v>27</v>
      </c>
      <c r="AA133" s="187" t="s">
        <v>28</v>
      </c>
      <c r="AB133" s="202"/>
      <c r="AC133" s="202">
        <v>0</v>
      </c>
      <c r="AD133" s="202" t="s">
        <v>863</v>
      </c>
      <c r="AE133" s="202"/>
      <c r="AF133" s="202"/>
      <c r="AG133" s="202"/>
      <c r="AH133" s="202"/>
      <c r="AI133" s="202"/>
      <c r="AJ133" s="202"/>
      <c r="AK133" s="204">
        <v>1</v>
      </c>
      <c r="AL133" s="192"/>
      <c r="AM133" s="4"/>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row>
    <row r="134" spans="1:156" s="6" customFormat="1" ht="56.25">
      <c r="A134" s="353"/>
      <c r="B134" s="298"/>
      <c r="C134" s="347"/>
      <c r="D134" s="381"/>
      <c r="E134" s="379"/>
      <c r="F134" s="343"/>
      <c r="G134" s="276"/>
      <c r="H134" s="276"/>
      <c r="I134" s="179" t="s">
        <v>664</v>
      </c>
      <c r="J134" s="180" t="s">
        <v>361</v>
      </c>
      <c r="K134" s="180">
        <f t="shared" si="7"/>
        <v>0</v>
      </c>
      <c r="L134" s="178">
        <v>6</v>
      </c>
      <c r="M134" s="187" t="s">
        <v>97</v>
      </c>
      <c r="N134" s="180">
        <v>300</v>
      </c>
      <c r="O134" s="184">
        <f t="shared" si="6"/>
        <v>0</v>
      </c>
      <c r="P134" s="186" t="s">
        <v>98</v>
      </c>
      <c r="Q134" s="186" t="s">
        <v>76</v>
      </c>
      <c r="R134" s="186" t="s">
        <v>23</v>
      </c>
      <c r="S134" s="186" t="s">
        <v>81</v>
      </c>
      <c r="T134" s="180" t="s">
        <v>362</v>
      </c>
      <c r="U134" s="180" t="s">
        <v>363</v>
      </c>
      <c r="V134" s="186" t="s">
        <v>58</v>
      </c>
      <c r="W134" s="187" t="s">
        <v>56</v>
      </c>
      <c r="X134" s="187" t="s">
        <v>54</v>
      </c>
      <c r="Y134" s="187" t="s">
        <v>29</v>
      </c>
      <c r="Z134" s="187" t="s">
        <v>27</v>
      </c>
      <c r="AA134" s="187" t="s">
        <v>28</v>
      </c>
      <c r="AB134" s="202"/>
      <c r="AC134" s="202">
        <v>0</v>
      </c>
      <c r="AD134" s="202" t="s">
        <v>865</v>
      </c>
      <c r="AE134" s="202"/>
      <c r="AF134" s="202"/>
      <c r="AG134" s="202"/>
      <c r="AH134" s="202"/>
      <c r="AI134" s="202"/>
      <c r="AJ134" s="202"/>
      <c r="AK134" s="204">
        <v>300</v>
      </c>
      <c r="AL134" s="192"/>
      <c r="AM134" s="4"/>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row>
    <row r="135" spans="1:156" s="6" customFormat="1" ht="56.25">
      <c r="A135" s="353"/>
      <c r="B135" s="298"/>
      <c r="C135" s="347"/>
      <c r="D135" s="381"/>
      <c r="E135" s="379"/>
      <c r="F135" s="343"/>
      <c r="G135" s="276"/>
      <c r="H135" s="276"/>
      <c r="I135" s="179" t="s">
        <v>665</v>
      </c>
      <c r="J135" s="180" t="s">
        <v>364</v>
      </c>
      <c r="K135" s="180">
        <f t="shared" si="7"/>
        <v>6</v>
      </c>
      <c r="L135" s="178">
        <v>6</v>
      </c>
      <c r="M135" s="187" t="s">
        <v>97</v>
      </c>
      <c r="N135" s="180">
        <v>1</v>
      </c>
      <c r="O135" s="184">
        <f t="shared" si="6"/>
        <v>1</v>
      </c>
      <c r="P135" s="186" t="s">
        <v>98</v>
      </c>
      <c r="Q135" s="186" t="s">
        <v>76</v>
      </c>
      <c r="R135" s="186" t="s">
        <v>23</v>
      </c>
      <c r="S135" s="186" t="s">
        <v>81</v>
      </c>
      <c r="T135" s="180" t="s">
        <v>362</v>
      </c>
      <c r="U135" s="180" t="s">
        <v>363</v>
      </c>
      <c r="V135" s="186" t="s">
        <v>58</v>
      </c>
      <c r="W135" s="187" t="s">
        <v>56</v>
      </c>
      <c r="X135" s="187" t="s">
        <v>54</v>
      </c>
      <c r="Y135" s="187" t="s">
        <v>29</v>
      </c>
      <c r="Z135" s="187" t="s">
        <v>27</v>
      </c>
      <c r="AA135" s="187" t="s">
        <v>28</v>
      </c>
      <c r="AB135" s="202">
        <v>1</v>
      </c>
      <c r="AC135" s="202">
        <v>1</v>
      </c>
      <c r="AD135" s="202" t="s">
        <v>863</v>
      </c>
      <c r="AE135" s="202"/>
      <c r="AF135" s="202"/>
      <c r="AG135" s="202"/>
      <c r="AH135" s="202"/>
      <c r="AI135" s="202"/>
      <c r="AJ135" s="202"/>
      <c r="AK135" s="204">
        <v>1</v>
      </c>
      <c r="AL135" s="192"/>
      <c r="AM135" s="4"/>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row>
    <row r="136" spans="1:156" s="6" customFormat="1" ht="78.75">
      <c r="A136" s="353"/>
      <c r="B136" s="298"/>
      <c r="C136" s="347"/>
      <c r="D136" s="381"/>
      <c r="E136" s="379"/>
      <c r="F136" s="343"/>
      <c r="G136" s="276"/>
      <c r="H136" s="276"/>
      <c r="I136" s="179" t="s">
        <v>716</v>
      </c>
      <c r="J136" s="180" t="s">
        <v>365</v>
      </c>
      <c r="K136" s="180">
        <f t="shared" si="7"/>
        <v>2.344</v>
      </c>
      <c r="L136" s="178">
        <v>3</v>
      </c>
      <c r="M136" s="178">
        <v>744</v>
      </c>
      <c r="N136" s="219">
        <v>1500</v>
      </c>
      <c r="O136" s="184">
        <f t="shared" si="6"/>
        <v>1172</v>
      </c>
      <c r="P136" s="186" t="s">
        <v>98</v>
      </c>
      <c r="Q136" s="186" t="s">
        <v>76</v>
      </c>
      <c r="R136" s="186" t="s">
        <v>23</v>
      </c>
      <c r="S136" s="186" t="s">
        <v>81</v>
      </c>
      <c r="T136" s="180" t="s">
        <v>342</v>
      </c>
      <c r="U136" s="187" t="s">
        <v>97</v>
      </c>
      <c r="V136" s="186" t="s">
        <v>58</v>
      </c>
      <c r="W136" s="187" t="s">
        <v>56</v>
      </c>
      <c r="X136" s="187" t="s">
        <v>54</v>
      </c>
      <c r="Y136" s="187" t="s">
        <v>29</v>
      </c>
      <c r="Z136" s="187" t="s">
        <v>27</v>
      </c>
      <c r="AA136" s="187" t="s">
        <v>28</v>
      </c>
      <c r="AB136" s="202"/>
      <c r="AC136" s="202">
        <v>1172</v>
      </c>
      <c r="AD136" s="202" t="s">
        <v>979</v>
      </c>
      <c r="AE136" s="202"/>
      <c r="AF136" s="202"/>
      <c r="AG136" s="202"/>
      <c r="AH136" s="202"/>
      <c r="AI136" s="202"/>
      <c r="AJ136" s="202"/>
      <c r="AK136" s="204">
        <v>1500</v>
      </c>
      <c r="AL136" s="192"/>
      <c r="AM136" s="4"/>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row>
    <row r="137" spans="1:156" s="6" customFormat="1" ht="78.75">
      <c r="A137" s="353"/>
      <c r="B137" s="298"/>
      <c r="C137" s="347"/>
      <c r="D137" s="381"/>
      <c r="E137" s="379"/>
      <c r="F137" s="343"/>
      <c r="G137" s="276"/>
      <c r="H137" s="276"/>
      <c r="I137" s="179" t="s">
        <v>717</v>
      </c>
      <c r="J137" s="180" t="s">
        <v>366</v>
      </c>
      <c r="K137" s="180">
        <f t="shared" si="7"/>
        <v>0.4473563218390805</v>
      </c>
      <c r="L137" s="178">
        <v>2</v>
      </c>
      <c r="M137" s="178">
        <v>92</v>
      </c>
      <c r="N137" s="180">
        <v>87</v>
      </c>
      <c r="O137" s="184">
        <f t="shared" si="6"/>
        <v>19.46</v>
      </c>
      <c r="P137" s="186" t="s">
        <v>98</v>
      </c>
      <c r="Q137" s="186" t="s">
        <v>76</v>
      </c>
      <c r="R137" s="186" t="s">
        <v>23</v>
      </c>
      <c r="S137" s="186" t="s">
        <v>81</v>
      </c>
      <c r="T137" s="180" t="s">
        <v>342</v>
      </c>
      <c r="U137" s="187" t="s">
        <v>97</v>
      </c>
      <c r="V137" s="186" t="s">
        <v>58</v>
      </c>
      <c r="W137" s="187" t="s">
        <v>56</v>
      </c>
      <c r="X137" s="187" t="s">
        <v>54</v>
      </c>
      <c r="Y137" s="187" t="s">
        <v>29</v>
      </c>
      <c r="Z137" s="187" t="s">
        <v>27</v>
      </c>
      <c r="AA137" s="187" t="s">
        <v>28</v>
      </c>
      <c r="AB137" s="202"/>
      <c r="AC137" s="202">
        <v>19.46</v>
      </c>
      <c r="AD137" s="202" t="s">
        <v>980</v>
      </c>
      <c r="AE137" s="202"/>
      <c r="AF137" s="202"/>
      <c r="AG137" s="202"/>
      <c r="AH137" s="202"/>
      <c r="AI137" s="202"/>
      <c r="AJ137" s="202"/>
      <c r="AK137" s="204">
        <v>87</v>
      </c>
      <c r="AL137" s="192"/>
      <c r="AM137" s="4"/>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row>
    <row r="138" spans="1:156" s="6" customFormat="1" ht="78.75">
      <c r="A138" s="353"/>
      <c r="B138" s="298"/>
      <c r="C138" s="347"/>
      <c r="D138" s="381"/>
      <c r="E138" s="379"/>
      <c r="F138" s="343"/>
      <c r="G138" s="277"/>
      <c r="H138" s="277"/>
      <c r="I138" s="179" t="s">
        <v>718</v>
      </c>
      <c r="J138" s="180" t="s">
        <v>367</v>
      </c>
      <c r="K138" s="180">
        <f t="shared" si="7"/>
        <v>0.9076190476190475</v>
      </c>
      <c r="L138" s="178">
        <v>2</v>
      </c>
      <c r="M138" s="178">
        <v>21</v>
      </c>
      <c r="N138" s="180">
        <v>21</v>
      </c>
      <c r="O138" s="184">
        <f t="shared" si="6"/>
        <v>9.53</v>
      </c>
      <c r="P138" s="186" t="s">
        <v>98</v>
      </c>
      <c r="Q138" s="186" t="s">
        <v>76</v>
      </c>
      <c r="R138" s="186" t="s">
        <v>23</v>
      </c>
      <c r="S138" s="186" t="s">
        <v>81</v>
      </c>
      <c r="T138" s="180" t="s">
        <v>342</v>
      </c>
      <c r="U138" s="187" t="s">
        <v>97</v>
      </c>
      <c r="V138" s="186" t="s">
        <v>58</v>
      </c>
      <c r="W138" s="187" t="s">
        <v>56</v>
      </c>
      <c r="X138" s="187" t="s">
        <v>54</v>
      </c>
      <c r="Y138" s="187" t="s">
        <v>29</v>
      </c>
      <c r="Z138" s="187" t="s">
        <v>27</v>
      </c>
      <c r="AA138" s="187" t="s">
        <v>28</v>
      </c>
      <c r="AB138" s="202"/>
      <c r="AC138" s="202">
        <v>9.53</v>
      </c>
      <c r="AD138" s="202" t="s">
        <v>981</v>
      </c>
      <c r="AE138" s="202"/>
      <c r="AF138" s="202"/>
      <c r="AG138" s="202"/>
      <c r="AH138" s="202"/>
      <c r="AI138" s="202"/>
      <c r="AJ138" s="202"/>
      <c r="AK138" s="204">
        <v>21</v>
      </c>
      <c r="AL138" s="192"/>
      <c r="AM138" s="4"/>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row>
    <row r="139" spans="1:156" s="6" customFormat="1" ht="56.25">
      <c r="A139" s="353"/>
      <c r="B139" s="298"/>
      <c r="C139" s="347"/>
      <c r="D139" s="381"/>
      <c r="E139" s="379"/>
      <c r="F139" s="343" t="s">
        <v>374</v>
      </c>
      <c r="G139" s="275">
        <f>(SUM(K139:K140)*H139)/100</f>
        <v>0</v>
      </c>
      <c r="H139" s="273">
        <v>10</v>
      </c>
      <c r="I139" s="179" t="s">
        <v>719</v>
      </c>
      <c r="J139" s="180" t="s">
        <v>368</v>
      </c>
      <c r="K139" s="180">
        <f t="shared" si="7"/>
        <v>0</v>
      </c>
      <c r="L139" s="178">
        <v>50</v>
      </c>
      <c r="M139" s="187" t="s">
        <v>97</v>
      </c>
      <c r="N139" s="180">
        <v>2</v>
      </c>
      <c r="O139" s="184">
        <f t="shared" si="6"/>
        <v>0</v>
      </c>
      <c r="P139" s="186" t="s">
        <v>98</v>
      </c>
      <c r="Q139" s="186" t="s">
        <v>76</v>
      </c>
      <c r="R139" s="186" t="s">
        <v>23</v>
      </c>
      <c r="S139" s="186" t="s">
        <v>369</v>
      </c>
      <c r="T139" s="180" t="s">
        <v>342</v>
      </c>
      <c r="U139" s="180" t="s">
        <v>370</v>
      </c>
      <c r="V139" s="186" t="s">
        <v>58</v>
      </c>
      <c r="W139" s="187" t="s">
        <v>13</v>
      </c>
      <c r="X139" s="187" t="s">
        <v>54</v>
      </c>
      <c r="Y139" s="187" t="s">
        <v>29</v>
      </c>
      <c r="Z139" s="187" t="s">
        <v>27</v>
      </c>
      <c r="AA139" s="187" t="s">
        <v>28</v>
      </c>
      <c r="AB139" s="180"/>
      <c r="AC139" s="180">
        <v>0</v>
      </c>
      <c r="AD139" s="187" t="s">
        <v>866</v>
      </c>
      <c r="AE139" s="187">
        <v>1</v>
      </c>
      <c r="AF139" s="187"/>
      <c r="AG139" s="187"/>
      <c r="AH139" s="187"/>
      <c r="AI139" s="187"/>
      <c r="AJ139" s="187"/>
      <c r="AK139" s="210">
        <v>1</v>
      </c>
      <c r="AL139" s="192"/>
      <c r="AM139" s="4"/>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row>
    <row r="140" spans="1:156" s="6" customFormat="1" ht="56.25">
      <c r="A140" s="353"/>
      <c r="B140" s="298"/>
      <c r="C140" s="347"/>
      <c r="D140" s="381"/>
      <c r="E140" s="380"/>
      <c r="F140" s="343"/>
      <c r="G140" s="277"/>
      <c r="H140" s="274"/>
      <c r="I140" s="179" t="s">
        <v>720</v>
      </c>
      <c r="J140" s="180" t="s">
        <v>371</v>
      </c>
      <c r="K140" s="180">
        <f t="shared" si="7"/>
        <v>0</v>
      </c>
      <c r="L140" s="178">
        <v>50</v>
      </c>
      <c r="M140" s="187" t="s">
        <v>97</v>
      </c>
      <c r="N140" s="180">
        <v>1</v>
      </c>
      <c r="O140" s="184">
        <f t="shared" si="6"/>
        <v>0</v>
      </c>
      <c r="P140" s="186" t="s">
        <v>98</v>
      </c>
      <c r="Q140" s="186" t="s">
        <v>76</v>
      </c>
      <c r="R140" s="186" t="s">
        <v>23</v>
      </c>
      <c r="S140" s="186" t="s">
        <v>369</v>
      </c>
      <c r="T140" s="180" t="s">
        <v>342</v>
      </c>
      <c r="U140" s="187" t="s">
        <v>97</v>
      </c>
      <c r="V140" s="186" t="s">
        <v>58</v>
      </c>
      <c r="W140" s="187" t="s">
        <v>13</v>
      </c>
      <c r="X140" s="187" t="s">
        <v>54</v>
      </c>
      <c r="Y140" s="187" t="s">
        <v>29</v>
      </c>
      <c r="Z140" s="187" t="s">
        <v>27</v>
      </c>
      <c r="AA140" s="187" t="s">
        <v>28</v>
      </c>
      <c r="AB140" s="180"/>
      <c r="AC140" s="180">
        <v>0</v>
      </c>
      <c r="AD140" s="187" t="s">
        <v>867</v>
      </c>
      <c r="AE140" s="187"/>
      <c r="AF140" s="187"/>
      <c r="AG140" s="187"/>
      <c r="AH140" s="187">
        <v>1</v>
      </c>
      <c r="AI140" s="187"/>
      <c r="AJ140" s="187"/>
      <c r="AK140" s="210"/>
      <c r="AL140" s="192"/>
      <c r="AM140" s="4"/>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row>
    <row r="141" spans="1:156" s="6" customFormat="1" ht="90" customHeight="1">
      <c r="A141" s="371" t="s">
        <v>557</v>
      </c>
      <c r="B141" s="283">
        <f>(E141+E145+E146+E149)</f>
        <v>9.9</v>
      </c>
      <c r="C141" s="377" t="s">
        <v>507</v>
      </c>
      <c r="D141" s="383">
        <v>25</v>
      </c>
      <c r="E141" s="305">
        <f>(SUM(G141:G144)*D141)/100</f>
        <v>0</v>
      </c>
      <c r="F141" s="168" t="s">
        <v>508</v>
      </c>
      <c r="G141" s="152">
        <f aca="true" t="shared" si="8" ref="G141:G172">(K141*H141)/100</f>
        <v>0</v>
      </c>
      <c r="H141" s="167">
        <v>60</v>
      </c>
      <c r="I141" s="170" t="s">
        <v>668</v>
      </c>
      <c r="J141" s="168" t="s">
        <v>509</v>
      </c>
      <c r="K141" s="163">
        <f t="shared" si="7"/>
        <v>0</v>
      </c>
      <c r="L141" s="167">
        <v>100</v>
      </c>
      <c r="M141" s="160" t="s">
        <v>97</v>
      </c>
      <c r="N141" s="168">
        <v>1</v>
      </c>
      <c r="O141" s="145">
        <f t="shared" si="6"/>
        <v>0</v>
      </c>
      <c r="P141" s="23" t="s">
        <v>193</v>
      </c>
      <c r="Q141" s="23" t="s">
        <v>76</v>
      </c>
      <c r="R141" s="23" t="s">
        <v>30</v>
      </c>
      <c r="S141" s="23" t="s">
        <v>80</v>
      </c>
      <c r="T141" s="168" t="s">
        <v>510</v>
      </c>
      <c r="U141" s="168" t="s">
        <v>511</v>
      </c>
      <c r="V141" s="23" t="s">
        <v>12</v>
      </c>
      <c r="W141" s="168" t="s">
        <v>25</v>
      </c>
      <c r="X141" s="168" t="s">
        <v>52</v>
      </c>
      <c r="Y141" s="168" t="s">
        <v>29</v>
      </c>
      <c r="Z141" s="168" t="s">
        <v>27</v>
      </c>
      <c r="AA141" s="168" t="s">
        <v>36</v>
      </c>
      <c r="AB141" s="147">
        <v>0</v>
      </c>
      <c r="AC141" s="147">
        <v>0</v>
      </c>
      <c r="AD141" s="265" t="s">
        <v>820</v>
      </c>
      <c r="AE141" s="168">
        <v>0</v>
      </c>
      <c r="AF141" s="168"/>
      <c r="AG141" s="168"/>
      <c r="AH141" s="168">
        <v>0</v>
      </c>
      <c r="AI141" s="168"/>
      <c r="AJ141" s="168"/>
      <c r="AK141" s="137">
        <v>1</v>
      </c>
      <c r="AL141" s="4"/>
      <c r="AM141" s="4"/>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row>
    <row r="142" spans="1:156" s="6" customFormat="1" ht="78.75">
      <c r="A142" s="372"/>
      <c r="B142" s="284"/>
      <c r="C142" s="346"/>
      <c r="D142" s="361"/>
      <c r="E142" s="306"/>
      <c r="F142" s="168" t="s">
        <v>512</v>
      </c>
      <c r="G142" s="152">
        <f t="shared" si="8"/>
        <v>0</v>
      </c>
      <c r="H142" s="167">
        <v>20</v>
      </c>
      <c r="I142" s="170" t="s">
        <v>721</v>
      </c>
      <c r="J142" s="168" t="s">
        <v>513</v>
      </c>
      <c r="K142" s="163">
        <f t="shared" si="7"/>
        <v>0</v>
      </c>
      <c r="L142" s="167">
        <v>100</v>
      </c>
      <c r="M142" s="160" t="s">
        <v>97</v>
      </c>
      <c r="N142" s="168">
        <v>1</v>
      </c>
      <c r="O142" s="145">
        <f t="shared" si="6"/>
        <v>0</v>
      </c>
      <c r="P142" s="23" t="s">
        <v>193</v>
      </c>
      <c r="Q142" s="23" t="s">
        <v>76</v>
      </c>
      <c r="R142" s="23" t="s">
        <v>23</v>
      </c>
      <c r="S142" s="23" t="s">
        <v>80</v>
      </c>
      <c r="T142" s="168" t="s">
        <v>514</v>
      </c>
      <c r="U142" s="168" t="s">
        <v>511</v>
      </c>
      <c r="V142" s="3" t="s">
        <v>58</v>
      </c>
      <c r="W142" s="168" t="s">
        <v>25</v>
      </c>
      <c r="X142" s="160" t="s">
        <v>26</v>
      </c>
      <c r="Y142" s="168" t="s">
        <v>29</v>
      </c>
      <c r="Z142" s="168" t="s">
        <v>27</v>
      </c>
      <c r="AA142" s="168" t="s">
        <v>36</v>
      </c>
      <c r="AB142" s="147">
        <v>0</v>
      </c>
      <c r="AC142" s="147">
        <v>0</v>
      </c>
      <c r="AD142" s="168" t="s">
        <v>821</v>
      </c>
      <c r="AE142" s="168">
        <v>0</v>
      </c>
      <c r="AF142" s="168"/>
      <c r="AG142" s="168"/>
      <c r="AH142" s="168">
        <v>0</v>
      </c>
      <c r="AI142" s="168"/>
      <c r="AJ142" s="168"/>
      <c r="AK142" s="137">
        <v>1</v>
      </c>
      <c r="AL142" s="4"/>
      <c r="AM142" s="4"/>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row>
    <row r="143" spans="1:156" s="6" customFormat="1" ht="78.75">
      <c r="A143" s="372"/>
      <c r="B143" s="284"/>
      <c r="C143" s="346"/>
      <c r="D143" s="361"/>
      <c r="E143" s="306"/>
      <c r="F143" s="168" t="s">
        <v>515</v>
      </c>
      <c r="G143" s="152">
        <f t="shared" si="8"/>
        <v>0</v>
      </c>
      <c r="H143" s="167">
        <v>10</v>
      </c>
      <c r="I143" s="170" t="s">
        <v>722</v>
      </c>
      <c r="J143" s="168" t="s">
        <v>516</v>
      </c>
      <c r="K143" s="163">
        <f t="shared" si="7"/>
        <v>0</v>
      </c>
      <c r="L143" s="167">
        <v>100</v>
      </c>
      <c r="M143" s="160" t="s">
        <v>97</v>
      </c>
      <c r="N143" s="168">
        <v>2</v>
      </c>
      <c r="O143" s="145">
        <f t="shared" si="6"/>
        <v>0</v>
      </c>
      <c r="P143" s="23" t="s">
        <v>193</v>
      </c>
      <c r="Q143" s="23" t="s">
        <v>76</v>
      </c>
      <c r="R143" s="23" t="s">
        <v>31</v>
      </c>
      <c r="S143" s="23" t="s">
        <v>80</v>
      </c>
      <c r="T143" s="168" t="s">
        <v>517</v>
      </c>
      <c r="U143" s="168" t="s">
        <v>511</v>
      </c>
      <c r="V143" s="3" t="s">
        <v>58</v>
      </c>
      <c r="W143" s="168" t="s">
        <v>25</v>
      </c>
      <c r="X143" s="168" t="s">
        <v>52</v>
      </c>
      <c r="Y143" s="168" t="s">
        <v>29</v>
      </c>
      <c r="Z143" s="168" t="s">
        <v>27</v>
      </c>
      <c r="AA143" s="168" t="s">
        <v>38</v>
      </c>
      <c r="AB143" s="147">
        <v>0</v>
      </c>
      <c r="AC143" s="147">
        <v>0</v>
      </c>
      <c r="AD143" s="168" t="s">
        <v>822</v>
      </c>
      <c r="AE143" s="168">
        <v>0</v>
      </c>
      <c r="AF143" s="168"/>
      <c r="AG143" s="168"/>
      <c r="AH143" s="168">
        <v>0</v>
      </c>
      <c r="AI143" s="168"/>
      <c r="AJ143" s="168"/>
      <c r="AK143" s="137">
        <v>2</v>
      </c>
      <c r="AL143" s="4"/>
      <c r="AM143" s="4"/>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row>
    <row r="144" spans="1:156" s="6" customFormat="1" ht="78.75">
      <c r="A144" s="372"/>
      <c r="B144" s="284"/>
      <c r="C144" s="346"/>
      <c r="D144" s="361"/>
      <c r="E144" s="307"/>
      <c r="F144" s="23" t="s">
        <v>518</v>
      </c>
      <c r="G144" s="152">
        <f t="shared" si="8"/>
        <v>0</v>
      </c>
      <c r="H144" s="167">
        <v>10</v>
      </c>
      <c r="I144" s="170" t="s">
        <v>723</v>
      </c>
      <c r="J144" s="168" t="s">
        <v>519</v>
      </c>
      <c r="K144" s="163">
        <f t="shared" si="7"/>
        <v>0</v>
      </c>
      <c r="L144" s="167">
        <v>100</v>
      </c>
      <c r="M144" s="160" t="s">
        <v>97</v>
      </c>
      <c r="N144" s="168">
        <v>1</v>
      </c>
      <c r="O144" s="145">
        <f t="shared" si="6"/>
        <v>0</v>
      </c>
      <c r="P144" s="23" t="s">
        <v>193</v>
      </c>
      <c r="Q144" s="23" t="s">
        <v>76</v>
      </c>
      <c r="R144" s="23" t="s">
        <v>31</v>
      </c>
      <c r="S144" s="23" t="s">
        <v>80</v>
      </c>
      <c r="T144" s="168" t="s">
        <v>510</v>
      </c>
      <c r="U144" s="168" t="s">
        <v>511</v>
      </c>
      <c r="V144" s="3" t="s">
        <v>58</v>
      </c>
      <c r="W144" s="168" t="s">
        <v>25</v>
      </c>
      <c r="X144" s="160" t="s">
        <v>54</v>
      </c>
      <c r="Y144" s="168" t="s">
        <v>29</v>
      </c>
      <c r="Z144" s="168" t="s">
        <v>27</v>
      </c>
      <c r="AA144" s="168" t="s">
        <v>34</v>
      </c>
      <c r="AB144" s="147">
        <v>0</v>
      </c>
      <c r="AC144" s="147">
        <v>0</v>
      </c>
      <c r="AD144" s="168" t="s">
        <v>823</v>
      </c>
      <c r="AE144" s="168">
        <v>0</v>
      </c>
      <c r="AF144" s="168"/>
      <c r="AG144" s="168"/>
      <c r="AH144" s="168">
        <v>0</v>
      </c>
      <c r="AI144" s="168"/>
      <c r="AJ144" s="168"/>
      <c r="AK144" s="137">
        <v>1</v>
      </c>
      <c r="AL144" s="4"/>
      <c r="AM144" s="4"/>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row>
    <row r="145" spans="1:156" s="6" customFormat="1" ht="78.75">
      <c r="A145" s="372"/>
      <c r="B145" s="284"/>
      <c r="C145" s="168" t="s">
        <v>520</v>
      </c>
      <c r="D145" s="167">
        <v>8</v>
      </c>
      <c r="E145" s="167">
        <f>(G145*D145)/100</f>
        <v>0</v>
      </c>
      <c r="F145" s="23" t="s">
        <v>521</v>
      </c>
      <c r="G145" s="152">
        <f t="shared" si="8"/>
        <v>0</v>
      </c>
      <c r="H145" s="167">
        <v>100</v>
      </c>
      <c r="I145" s="170" t="s">
        <v>724</v>
      </c>
      <c r="J145" s="168" t="s">
        <v>522</v>
      </c>
      <c r="K145" s="163">
        <f t="shared" si="7"/>
        <v>0</v>
      </c>
      <c r="L145" s="167">
        <v>100</v>
      </c>
      <c r="M145" s="160" t="s">
        <v>97</v>
      </c>
      <c r="N145" s="168">
        <v>1</v>
      </c>
      <c r="O145" s="145">
        <f t="shared" si="6"/>
        <v>0</v>
      </c>
      <c r="P145" s="23" t="s">
        <v>193</v>
      </c>
      <c r="Q145" s="23" t="s">
        <v>76</v>
      </c>
      <c r="R145" s="23" t="s">
        <v>31</v>
      </c>
      <c r="S145" s="23" t="s">
        <v>80</v>
      </c>
      <c r="T145" s="168" t="s">
        <v>510</v>
      </c>
      <c r="U145" s="168" t="s">
        <v>511</v>
      </c>
      <c r="V145" s="3" t="s">
        <v>58</v>
      </c>
      <c r="W145" s="168" t="s">
        <v>25</v>
      </c>
      <c r="X145" s="160" t="s">
        <v>26</v>
      </c>
      <c r="Y145" s="168" t="s">
        <v>29</v>
      </c>
      <c r="Z145" s="168" t="s">
        <v>27</v>
      </c>
      <c r="AA145" s="168" t="s">
        <v>36</v>
      </c>
      <c r="AB145" s="147">
        <v>0</v>
      </c>
      <c r="AC145" s="147">
        <v>0</v>
      </c>
      <c r="AD145" s="168" t="s">
        <v>824</v>
      </c>
      <c r="AE145" s="168">
        <v>0</v>
      </c>
      <c r="AF145" s="168"/>
      <c r="AG145" s="168"/>
      <c r="AH145" s="168">
        <v>0</v>
      </c>
      <c r="AI145" s="168"/>
      <c r="AJ145" s="168"/>
      <c r="AK145" s="137">
        <v>1</v>
      </c>
      <c r="AL145" s="4"/>
      <c r="AM145" s="4"/>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row>
    <row r="146" spans="1:156" s="6" customFormat="1" ht="78.75">
      <c r="A146" s="372"/>
      <c r="B146" s="284"/>
      <c r="C146" s="389" t="s">
        <v>523</v>
      </c>
      <c r="D146" s="390">
        <v>34</v>
      </c>
      <c r="E146" s="308">
        <f>(SUM(G146:G148)*D146)/100</f>
        <v>0</v>
      </c>
      <c r="F146" s="165" t="s">
        <v>524</v>
      </c>
      <c r="G146" s="152">
        <f t="shared" si="8"/>
        <v>0</v>
      </c>
      <c r="H146" s="166">
        <v>30</v>
      </c>
      <c r="I146" s="170" t="s">
        <v>725</v>
      </c>
      <c r="J146" s="165" t="s">
        <v>525</v>
      </c>
      <c r="K146" s="163">
        <f t="shared" si="7"/>
        <v>0</v>
      </c>
      <c r="L146" s="167">
        <v>100</v>
      </c>
      <c r="M146" s="160" t="s">
        <v>97</v>
      </c>
      <c r="N146" s="165">
        <v>1</v>
      </c>
      <c r="O146" s="145">
        <f t="shared" si="6"/>
        <v>0</v>
      </c>
      <c r="P146" s="23" t="s">
        <v>193</v>
      </c>
      <c r="Q146" s="23" t="s">
        <v>76</v>
      </c>
      <c r="R146" s="44" t="s">
        <v>31</v>
      </c>
      <c r="S146" s="23" t="s">
        <v>80</v>
      </c>
      <c r="T146" s="165" t="s">
        <v>526</v>
      </c>
      <c r="U146" s="165" t="s">
        <v>511</v>
      </c>
      <c r="V146" s="3" t="s">
        <v>58</v>
      </c>
      <c r="W146" s="165" t="s">
        <v>25</v>
      </c>
      <c r="X146" s="160" t="s">
        <v>26</v>
      </c>
      <c r="Y146" s="165" t="s">
        <v>29</v>
      </c>
      <c r="Z146" s="165" t="s">
        <v>27</v>
      </c>
      <c r="AA146" s="165" t="s">
        <v>36</v>
      </c>
      <c r="AB146" s="148">
        <v>0</v>
      </c>
      <c r="AC146" s="148">
        <v>0</v>
      </c>
      <c r="AD146" s="168" t="s">
        <v>825</v>
      </c>
      <c r="AE146" s="45">
        <v>0</v>
      </c>
      <c r="AF146" s="45"/>
      <c r="AG146" s="45"/>
      <c r="AH146" s="45">
        <v>0</v>
      </c>
      <c r="AI146" s="45"/>
      <c r="AJ146" s="45"/>
      <c r="AK146" s="138">
        <v>1</v>
      </c>
      <c r="AL146" s="4"/>
      <c r="AM146" s="4"/>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row>
    <row r="147" spans="1:156" s="6" customFormat="1" ht="78.75">
      <c r="A147" s="372"/>
      <c r="B147" s="284"/>
      <c r="C147" s="346"/>
      <c r="D147" s="361"/>
      <c r="E147" s="309"/>
      <c r="F147" s="165" t="s">
        <v>527</v>
      </c>
      <c r="G147" s="152">
        <f t="shared" si="8"/>
        <v>0</v>
      </c>
      <c r="H147" s="166">
        <v>30</v>
      </c>
      <c r="I147" s="170" t="s">
        <v>726</v>
      </c>
      <c r="J147" s="165" t="s">
        <v>528</v>
      </c>
      <c r="K147" s="163">
        <f t="shared" si="7"/>
        <v>0</v>
      </c>
      <c r="L147" s="167">
        <v>100</v>
      </c>
      <c r="M147" s="160" t="s">
        <v>97</v>
      </c>
      <c r="N147" s="165">
        <v>1</v>
      </c>
      <c r="O147" s="145">
        <f t="shared" si="6"/>
        <v>0</v>
      </c>
      <c r="P147" s="23" t="s">
        <v>193</v>
      </c>
      <c r="Q147" s="23" t="s">
        <v>76</v>
      </c>
      <c r="R147" s="44" t="s">
        <v>31</v>
      </c>
      <c r="S147" s="23" t="s">
        <v>80</v>
      </c>
      <c r="T147" s="165" t="s">
        <v>526</v>
      </c>
      <c r="U147" s="165" t="s">
        <v>529</v>
      </c>
      <c r="V147" s="3" t="s">
        <v>58</v>
      </c>
      <c r="W147" s="165" t="s">
        <v>25</v>
      </c>
      <c r="X147" s="160" t="s">
        <v>26</v>
      </c>
      <c r="Y147" s="165" t="s">
        <v>29</v>
      </c>
      <c r="Z147" s="165" t="s">
        <v>27</v>
      </c>
      <c r="AA147" s="165" t="s">
        <v>36</v>
      </c>
      <c r="AB147" s="148">
        <v>0</v>
      </c>
      <c r="AC147" s="148">
        <v>0</v>
      </c>
      <c r="AD147" s="168" t="s">
        <v>825</v>
      </c>
      <c r="AE147" s="45">
        <v>0</v>
      </c>
      <c r="AF147" s="45"/>
      <c r="AG147" s="45"/>
      <c r="AH147" s="45">
        <v>0</v>
      </c>
      <c r="AI147" s="45"/>
      <c r="AJ147" s="45"/>
      <c r="AK147" s="138">
        <v>1</v>
      </c>
      <c r="AL147" s="4"/>
      <c r="AM147" s="4"/>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row>
    <row r="148" spans="1:156" s="6" customFormat="1" ht="78.75">
      <c r="A148" s="372"/>
      <c r="B148" s="284"/>
      <c r="C148" s="346"/>
      <c r="D148" s="361"/>
      <c r="E148" s="310"/>
      <c r="F148" s="165" t="s">
        <v>530</v>
      </c>
      <c r="G148" s="152">
        <f t="shared" si="8"/>
        <v>0</v>
      </c>
      <c r="H148" s="166">
        <v>40</v>
      </c>
      <c r="I148" s="170" t="s">
        <v>669</v>
      </c>
      <c r="J148" s="165" t="s">
        <v>531</v>
      </c>
      <c r="K148" s="163">
        <f t="shared" si="7"/>
        <v>0</v>
      </c>
      <c r="L148" s="167">
        <v>100</v>
      </c>
      <c r="M148" s="160" t="s">
        <v>97</v>
      </c>
      <c r="N148" s="165">
        <v>2</v>
      </c>
      <c r="O148" s="145">
        <f t="shared" si="6"/>
        <v>0</v>
      </c>
      <c r="P148" s="23" t="s">
        <v>193</v>
      </c>
      <c r="Q148" s="23" t="s">
        <v>76</v>
      </c>
      <c r="R148" s="44" t="s">
        <v>31</v>
      </c>
      <c r="S148" s="23" t="s">
        <v>80</v>
      </c>
      <c r="T148" s="165" t="s">
        <v>526</v>
      </c>
      <c r="U148" s="165" t="s">
        <v>511</v>
      </c>
      <c r="V148" s="3" t="s">
        <v>58</v>
      </c>
      <c r="W148" s="165" t="s">
        <v>25</v>
      </c>
      <c r="X148" s="160" t="s">
        <v>26</v>
      </c>
      <c r="Y148" s="165" t="s">
        <v>29</v>
      </c>
      <c r="Z148" s="165" t="s">
        <v>27</v>
      </c>
      <c r="AA148" s="165" t="s">
        <v>36</v>
      </c>
      <c r="AB148" s="148">
        <v>0</v>
      </c>
      <c r="AC148" s="148">
        <v>0</v>
      </c>
      <c r="AD148" s="168" t="s">
        <v>825</v>
      </c>
      <c r="AE148" s="45">
        <v>0</v>
      </c>
      <c r="AF148" s="45"/>
      <c r="AG148" s="45"/>
      <c r="AH148" s="45">
        <v>0</v>
      </c>
      <c r="AI148" s="45"/>
      <c r="AJ148" s="45"/>
      <c r="AK148" s="138">
        <v>2</v>
      </c>
      <c r="AL148" s="4"/>
      <c r="AM148" s="4"/>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row>
    <row r="149" spans="1:156" s="6" customFormat="1" ht="56.25">
      <c r="A149" s="372"/>
      <c r="B149" s="284"/>
      <c r="C149" s="345" t="s">
        <v>532</v>
      </c>
      <c r="D149" s="354">
        <v>33</v>
      </c>
      <c r="E149" s="303">
        <f>(SUM(G149:G151)*D149)/100</f>
        <v>9.9</v>
      </c>
      <c r="F149" s="155" t="s">
        <v>533</v>
      </c>
      <c r="G149" s="152">
        <f t="shared" si="8"/>
        <v>0</v>
      </c>
      <c r="H149" s="171">
        <v>35</v>
      </c>
      <c r="I149" s="170" t="s">
        <v>670</v>
      </c>
      <c r="J149" s="169" t="s">
        <v>534</v>
      </c>
      <c r="K149" s="163">
        <f t="shared" si="7"/>
        <v>0</v>
      </c>
      <c r="L149" s="167">
        <v>100</v>
      </c>
      <c r="M149" s="46">
        <v>169</v>
      </c>
      <c r="N149" s="155">
        <v>124</v>
      </c>
      <c r="O149" s="145">
        <f t="shared" si="6"/>
        <v>0</v>
      </c>
      <c r="P149" s="23" t="s">
        <v>193</v>
      </c>
      <c r="Q149" s="23" t="s">
        <v>76</v>
      </c>
      <c r="R149" s="23" t="s">
        <v>23</v>
      </c>
      <c r="S149" s="47" t="s">
        <v>80</v>
      </c>
      <c r="T149" s="155" t="s">
        <v>535</v>
      </c>
      <c r="U149" s="155" t="s">
        <v>576</v>
      </c>
      <c r="V149" s="3" t="s">
        <v>58</v>
      </c>
      <c r="W149" s="48" t="s">
        <v>221</v>
      </c>
      <c r="X149" s="160" t="s">
        <v>26</v>
      </c>
      <c r="Y149" s="165" t="s">
        <v>29</v>
      </c>
      <c r="Z149" s="49" t="s">
        <v>27</v>
      </c>
      <c r="AA149" s="49" t="s">
        <v>36</v>
      </c>
      <c r="AB149" s="29">
        <v>0</v>
      </c>
      <c r="AC149" s="29">
        <v>0</v>
      </c>
      <c r="AD149" s="155" t="s">
        <v>826</v>
      </c>
      <c r="AE149" s="155">
        <v>0</v>
      </c>
      <c r="AF149" s="155"/>
      <c r="AG149" s="155"/>
      <c r="AH149" s="155">
        <v>62</v>
      </c>
      <c r="AI149" s="155"/>
      <c r="AJ149" s="155"/>
      <c r="AK149" s="139">
        <v>62</v>
      </c>
      <c r="AL149" s="4"/>
      <c r="AM149" s="4"/>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row>
    <row r="150" spans="1:156" s="6" customFormat="1" ht="56.25">
      <c r="A150" s="372"/>
      <c r="B150" s="284"/>
      <c r="C150" s="345"/>
      <c r="D150" s="354"/>
      <c r="E150" s="283"/>
      <c r="F150" s="155" t="s">
        <v>536</v>
      </c>
      <c r="G150" s="152">
        <f t="shared" si="8"/>
        <v>30</v>
      </c>
      <c r="H150" s="171">
        <v>35</v>
      </c>
      <c r="I150" s="170" t="s">
        <v>671</v>
      </c>
      <c r="J150" s="50" t="s">
        <v>537</v>
      </c>
      <c r="K150" s="163">
        <f t="shared" si="7"/>
        <v>85.71428571428571</v>
      </c>
      <c r="L150" s="167">
        <v>100</v>
      </c>
      <c r="M150" s="167">
        <v>765</v>
      </c>
      <c r="N150" s="155">
        <v>140</v>
      </c>
      <c r="O150" s="145">
        <f t="shared" si="6"/>
        <v>120</v>
      </c>
      <c r="P150" s="23" t="s">
        <v>193</v>
      </c>
      <c r="Q150" s="23" t="s">
        <v>76</v>
      </c>
      <c r="R150" s="23" t="s">
        <v>23</v>
      </c>
      <c r="S150" s="47" t="s">
        <v>80</v>
      </c>
      <c r="T150" s="155" t="s">
        <v>535</v>
      </c>
      <c r="U150" s="155" t="s">
        <v>576</v>
      </c>
      <c r="V150" s="3" t="s">
        <v>58</v>
      </c>
      <c r="W150" s="48" t="s">
        <v>221</v>
      </c>
      <c r="X150" s="160" t="s">
        <v>26</v>
      </c>
      <c r="Y150" s="165" t="s">
        <v>29</v>
      </c>
      <c r="Z150" s="49" t="s">
        <v>27</v>
      </c>
      <c r="AA150" s="49" t="s">
        <v>36</v>
      </c>
      <c r="AB150" s="163">
        <v>0</v>
      </c>
      <c r="AC150" s="163">
        <v>120</v>
      </c>
      <c r="AD150" s="160" t="s">
        <v>827</v>
      </c>
      <c r="AE150" s="160">
        <v>0</v>
      </c>
      <c r="AF150" s="160"/>
      <c r="AG150" s="160"/>
      <c r="AH150" s="160">
        <v>70</v>
      </c>
      <c r="AI150" s="160"/>
      <c r="AJ150" s="160"/>
      <c r="AK150" s="134">
        <v>70</v>
      </c>
      <c r="AL150" s="4"/>
      <c r="AM150" s="4"/>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row>
    <row r="151" spans="1:156" s="6" customFormat="1" ht="78.75">
      <c r="A151" s="372"/>
      <c r="B151" s="284"/>
      <c r="C151" s="345"/>
      <c r="D151" s="354"/>
      <c r="E151" s="304"/>
      <c r="F151" s="155" t="s">
        <v>538</v>
      </c>
      <c r="G151" s="152">
        <f t="shared" si="8"/>
        <v>0</v>
      </c>
      <c r="H151" s="171">
        <v>30</v>
      </c>
      <c r="I151" s="170" t="s">
        <v>727</v>
      </c>
      <c r="J151" s="169" t="s">
        <v>539</v>
      </c>
      <c r="K151" s="163">
        <f t="shared" si="7"/>
        <v>0</v>
      </c>
      <c r="L151" s="167">
        <v>100</v>
      </c>
      <c r="M151" s="160" t="s">
        <v>97</v>
      </c>
      <c r="N151" s="155">
        <v>1</v>
      </c>
      <c r="O151" s="145">
        <f t="shared" si="6"/>
        <v>0</v>
      </c>
      <c r="P151" s="23" t="s">
        <v>193</v>
      </c>
      <c r="Q151" s="23" t="s">
        <v>76</v>
      </c>
      <c r="R151" s="23" t="s">
        <v>31</v>
      </c>
      <c r="S151" s="47" t="s">
        <v>80</v>
      </c>
      <c r="T151" s="155" t="s">
        <v>535</v>
      </c>
      <c r="U151" s="155" t="s">
        <v>576</v>
      </c>
      <c r="V151" s="3" t="s">
        <v>58</v>
      </c>
      <c r="W151" s="48" t="s">
        <v>221</v>
      </c>
      <c r="X151" s="160" t="s">
        <v>54</v>
      </c>
      <c r="Y151" s="165" t="s">
        <v>29</v>
      </c>
      <c r="Z151" s="49" t="s">
        <v>27</v>
      </c>
      <c r="AA151" s="49" t="s">
        <v>36</v>
      </c>
      <c r="AB151" s="163">
        <v>0</v>
      </c>
      <c r="AC151" s="163">
        <v>0</v>
      </c>
      <c r="AD151" s="160" t="s">
        <v>828</v>
      </c>
      <c r="AE151" s="160">
        <v>0</v>
      </c>
      <c r="AF151" s="160"/>
      <c r="AG151" s="160"/>
      <c r="AH151" s="160">
        <v>0</v>
      </c>
      <c r="AI151" s="160"/>
      <c r="AJ151" s="160"/>
      <c r="AK151" s="134">
        <v>1</v>
      </c>
      <c r="AL151" s="4"/>
      <c r="AM151" s="4"/>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row>
    <row r="152" spans="1:156" s="6" customFormat="1" ht="67.5">
      <c r="A152" s="372"/>
      <c r="B152" s="284"/>
      <c r="C152" s="260" t="s">
        <v>773</v>
      </c>
      <c r="D152" s="260" t="s">
        <v>773</v>
      </c>
      <c r="E152" s="260"/>
      <c r="F152" s="260" t="s">
        <v>773</v>
      </c>
      <c r="G152" s="261" t="e">
        <f t="shared" si="8"/>
        <v>#VALUE!</v>
      </c>
      <c r="H152" s="260" t="s">
        <v>773</v>
      </c>
      <c r="I152" s="248" t="s">
        <v>787</v>
      </c>
      <c r="J152" s="262" t="s">
        <v>573</v>
      </c>
      <c r="K152" s="249" t="e">
        <f t="shared" si="7"/>
        <v>#VALUE!</v>
      </c>
      <c r="L152" s="263" t="s">
        <v>773</v>
      </c>
      <c r="M152" s="263" t="s">
        <v>773</v>
      </c>
      <c r="N152" s="263">
        <v>1</v>
      </c>
      <c r="O152" s="251">
        <f t="shared" si="6"/>
        <v>0</v>
      </c>
      <c r="P152" s="263" t="s">
        <v>773</v>
      </c>
      <c r="Q152" s="263" t="s">
        <v>773</v>
      </c>
      <c r="R152" s="263" t="s">
        <v>773</v>
      </c>
      <c r="S152" s="263" t="s">
        <v>773</v>
      </c>
      <c r="T152" s="263" t="s">
        <v>773</v>
      </c>
      <c r="U152" s="263" t="s">
        <v>773</v>
      </c>
      <c r="V152" s="263" t="s">
        <v>773</v>
      </c>
      <c r="W152" s="263" t="s">
        <v>773</v>
      </c>
      <c r="X152" s="263" t="s">
        <v>773</v>
      </c>
      <c r="Y152" s="263" t="s">
        <v>773</v>
      </c>
      <c r="Z152" s="263" t="s">
        <v>773</v>
      </c>
      <c r="AA152" s="263" t="s">
        <v>773</v>
      </c>
      <c r="AB152" s="264" t="s">
        <v>773</v>
      </c>
      <c r="AC152" s="264"/>
      <c r="AD152" s="263"/>
      <c r="AE152" s="167" t="s">
        <v>773</v>
      </c>
      <c r="AF152" s="167"/>
      <c r="AG152" s="167"/>
      <c r="AH152" s="167" t="s">
        <v>773</v>
      </c>
      <c r="AI152" s="167"/>
      <c r="AJ152" s="167"/>
      <c r="AK152" s="140" t="s">
        <v>773</v>
      </c>
      <c r="AL152" s="4"/>
      <c r="AM152" s="4"/>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row>
    <row r="153" spans="1:156" s="6" customFormat="1" ht="147.75" customHeight="1">
      <c r="A153" s="372"/>
      <c r="B153" s="284"/>
      <c r="C153" s="260" t="s">
        <v>773</v>
      </c>
      <c r="D153" s="260" t="s">
        <v>773</v>
      </c>
      <c r="E153" s="260"/>
      <c r="F153" s="260" t="s">
        <v>773</v>
      </c>
      <c r="G153" s="261" t="e">
        <f t="shared" si="8"/>
        <v>#VALUE!</v>
      </c>
      <c r="H153" s="260" t="s">
        <v>773</v>
      </c>
      <c r="I153" s="248" t="s">
        <v>788</v>
      </c>
      <c r="J153" s="262" t="s">
        <v>574</v>
      </c>
      <c r="K153" s="249" t="e">
        <f t="shared" si="7"/>
        <v>#VALUE!</v>
      </c>
      <c r="L153" s="263" t="s">
        <v>773</v>
      </c>
      <c r="M153" s="263" t="s">
        <v>773</v>
      </c>
      <c r="N153" s="263" t="s">
        <v>113</v>
      </c>
      <c r="O153" s="251">
        <f t="shared" si="6"/>
        <v>0</v>
      </c>
      <c r="P153" s="263" t="s">
        <v>773</v>
      </c>
      <c r="Q153" s="263" t="s">
        <v>773</v>
      </c>
      <c r="R153" s="263" t="s">
        <v>773</v>
      </c>
      <c r="S153" s="263" t="s">
        <v>773</v>
      </c>
      <c r="T153" s="263" t="s">
        <v>773</v>
      </c>
      <c r="U153" s="263" t="s">
        <v>773</v>
      </c>
      <c r="V153" s="263" t="s">
        <v>773</v>
      </c>
      <c r="W153" s="263" t="s">
        <v>773</v>
      </c>
      <c r="X153" s="263" t="s">
        <v>773</v>
      </c>
      <c r="Y153" s="263" t="s">
        <v>773</v>
      </c>
      <c r="Z153" s="263" t="s">
        <v>773</v>
      </c>
      <c r="AA153" s="263" t="s">
        <v>773</v>
      </c>
      <c r="AB153" s="264" t="s">
        <v>773</v>
      </c>
      <c r="AC153" s="264">
        <v>0</v>
      </c>
      <c r="AD153" s="263" t="s">
        <v>829</v>
      </c>
      <c r="AE153" s="167" t="s">
        <v>773</v>
      </c>
      <c r="AF153" s="167"/>
      <c r="AG153" s="167"/>
      <c r="AH153" s="167" t="s">
        <v>773</v>
      </c>
      <c r="AI153" s="167"/>
      <c r="AJ153" s="167"/>
      <c r="AK153" s="140" t="s">
        <v>773</v>
      </c>
      <c r="AL153" s="4"/>
      <c r="AM153" s="4"/>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row>
    <row r="154" spans="1:156" s="6" customFormat="1" ht="90">
      <c r="A154" s="372"/>
      <c r="B154" s="284"/>
      <c r="C154" s="260" t="s">
        <v>773</v>
      </c>
      <c r="D154" s="260" t="s">
        <v>773</v>
      </c>
      <c r="E154" s="260"/>
      <c r="F154" s="260" t="s">
        <v>773</v>
      </c>
      <c r="G154" s="261" t="e">
        <f t="shared" si="8"/>
        <v>#VALUE!</v>
      </c>
      <c r="H154" s="260" t="s">
        <v>773</v>
      </c>
      <c r="I154" s="248" t="s">
        <v>789</v>
      </c>
      <c r="J154" s="262" t="s">
        <v>585</v>
      </c>
      <c r="K154" s="249" t="e">
        <f t="shared" si="7"/>
        <v>#VALUE!</v>
      </c>
      <c r="L154" s="263" t="s">
        <v>773</v>
      </c>
      <c r="M154" s="263" t="s">
        <v>773</v>
      </c>
      <c r="N154" s="263">
        <v>1</v>
      </c>
      <c r="O154" s="251">
        <f t="shared" si="6"/>
        <v>0</v>
      </c>
      <c r="P154" s="263" t="s">
        <v>773</v>
      </c>
      <c r="Q154" s="263" t="s">
        <v>773</v>
      </c>
      <c r="R154" s="263" t="s">
        <v>773</v>
      </c>
      <c r="S154" s="263" t="s">
        <v>773</v>
      </c>
      <c r="T154" s="263" t="s">
        <v>773</v>
      </c>
      <c r="U154" s="263" t="s">
        <v>773</v>
      </c>
      <c r="V154" s="263" t="s">
        <v>773</v>
      </c>
      <c r="W154" s="263" t="s">
        <v>773</v>
      </c>
      <c r="X154" s="263" t="s">
        <v>773</v>
      </c>
      <c r="Y154" s="263" t="s">
        <v>773</v>
      </c>
      <c r="Z154" s="263" t="s">
        <v>773</v>
      </c>
      <c r="AA154" s="263" t="s">
        <v>773</v>
      </c>
      <c r="AB154" s="264" t="s">
        <v>773</v>
      </c>
      <c r="AC154" s="264"/>
      <c r="AD154" s="263" t="s">
        <v>830</v>
      </c>
      <c r="AE154" s="167" t="s">
        <v>773</v>
      </c>
      <c r="AF154" s="167"/>
      <c r="AG154" s="167"/>
      <c r="AH154" s="167" t="s">
        <v>773</v>
      </c>
      <c r="AI154" s="167"/>
      <c r="AJ154" s="167"/>
      <c r="AK154" s="140" t="s">
        <v>773</v>
      </c>
      <c r="AL154" s="4"/>
      <c r="AM154" s="4"/>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row>
    <row r="155" spans="1:156" s="6" customFormat="1" ht="78.75">
      <c r="A155" s="373"/>
      <c r="B155" s="285"/>
      <c r="C155" s="260" t="s">
        <v>773</v>
      </c>
      <c r="D155" s="260" t="s">
        <v>773</v>
      </c>
      <c r="E155" s="260"/>
      <c r="F155" s="260" t="s">
        <v>773</v>
      </c>
      <c r="G155" s="261" t="e">
        <f t="shared" si="8"/>
        <v>#VALUE!</v>
      </c>
      <c r="H155" s="260" t="s">
        <v>773</v>
      </c>
      <c r="I155" s="248" t="s">
        <v>794</v>
      </c>
      <c r="J155" s="262" t="s">
        <v>586</v>
      </c>
      <c r="K155" s="249" t="e">
        <f t="shared" si="7"/>
        <v>#VALUE!</v>
      </c>
      <c r="L155" s="263" t="s">
        <v>773</v>
      </c>
      <c r="M155" s="263" t="s">
        <v>773</v>
      </c>
      <c r="N155" s="263">
        <v>1</v>
      </c>
      <c r="O155" s="251">
        <f t="shared" si="6"/>
        <v>0</v>
      </c>
      <c r="P155" s="263" t="s">
        <v>773</v>
      </c>
      <c r="Q155" s="263" t="s">
        <v>773</v>
      </c>
      <c r="R155" s="263" t="s">
        <v>773</v>
      </c>
      <c r="S155" s="263" t="s">
        <v>773</v>
      </c>
      <c r="T155" s="263" t="s">
        <v>773</v>
      </c>
      <c r="U155" s="263" t="s">
        <v>773</v>
      </c>
      <c r="V155" s="263" t="s">
        <v>773</v>
      </c>
      <c r="W155" s="263" t="s">
        <v>773</v>
      </c>
      <c r="X155" s="263" t="s">
        <v>773</v>
      </c>
      <c r="Y155" s="263" t="s">
        <v>773</v>
      </c>
      <c r="Z155" s="263" t="s">
        <v>773</v>
      </c>
      <c r="AA155" s="263" t="s">
        <v>773</v>
      </c>
      <c r="AB155" s="264" t="s">
        <v>773</v>
      </c>
      <c r="AC155" s="264"/>
      <c r="AD155" s="263" t="s">
        <v>821</v>
      </c>
      <c r="AE155" s="167" t="s">
        <v>773</v>
      </c>
      <c r="AF155" s="167"/>
      <c r="AG155" s="167"/>
      <c r="AH155" s="167" t="s">
        <v>773</v>
      </c>
      <c r="AI155" s="167"/>
      <c r="AJ155" s="167"/>
      <c r="AK155" s="140" t="s">
        <v>773</v>
      </c>
      <c r="AL155" s="4"/>
      <c r="AM155" s="4"/>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row>
    <row r="156" spans="1:156" s="6" customFormat="1" ht="56.25">
      <c r="A156" s="386" t="s">
        <v>970</v>
      </c>
      <c r="B156" s="286">
        <f>E156</f>
        <v>4.25</v>
      </c>
      <c r="C156" s="347" t="s">
        <v>376</v>
      </c>
      <c r="D156" s="348">
        <v>100</v>
      </c>
      <c r="E156" s="269">
        <f>(SUM(G156:G161)*D156)/100</f>
        <v>4.25</v>
      </c>
      <c r="F156" s="187" t="s">
        <v>377</v>
      </c>
      <c r="G156" s="226">
        <f t="shared" si="8"/>
        <v>4.25</v>
      </c>
      <c r="H156" s="179">
        <v>17</v>
      </c>
      <c r="I156" s="179" t="s">
        <v>728</v>
      </c>
      <c r="J156" s="180" t="s">
        <v>378</v>
      </c>
      <c r="K156" s="180">
        <f t="shared" si="7"/>
        <v>25</v>
      </c>
      <c r="L156" s="213">
        <v>100</v>
      </c>
      <c r="M156" s="187" t="s">
        <v>97</v>
      </c>
      <c r="N156" s="187">
        <v>100</v>
      </c>
      <c r="O156" s="184">
        <f t="shared" si="6"/>
        <v>25</v>
      </c>
      <c r="P156" s="217" t="s">
        <v>193</v>
      </c>
      <c r="Q156" s="186" t="s">
        <v>77</v>
      </c>
      <c r="R156" s="186" t="s">
        <v>69</v>
      </c>
      <c r="S156" s="186" t="s">
        <v>80</v>
      </c>
      <c r="T156" s="187" t="s">
        <v>379</v>
      </c>
      <c r="U156" s="180" t="s">
        <v>380</v>
      </c>
      <c r="V156" s="186" t="s">
        <v>12</v>
      </c>
      <c r="W156" s="187" t="s">
        <v>56</v>
      </c>
      <c r="X156" s="187" t="s">
        <v>54</v>
      </c>
      <c r="Y156" s="187" t="s">
        <v>61</v>
      </c>
      <c r="Z156" s="187" t="s">
        <v>50</v>
      </c>
      <c r="AA156" s="187" t="s">
        <v>41</v>
      </c>
      <c r="AB156" s="202">
        <v>0</v>
      </c>
      <c r="AC156" s="202">
        <v>25</v>
      </c>
      <c r="AD156" s="202" t="s">
        <v>943</v>
      </c>
      <c r="AE156" s="202">
        <v>0</v>
      </c>
      <c r="AF156" s="202"/>
      <c r="AG156" s="202"/>
      <c r="AH156" s="202"/>
      <c r="AI156" s="202"/>
      <c r="AJ156" s="202"/>
      <c r="AK156" s="204">
        <v>100</v>
      </c>
      <c r="AL156" s="192"/>
      <c r="AM156" s="192"/>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row>
    <row r="157" spans="1:156" s="6" customFormat="1" ht="56.25">
      <c r="A157" s="386"/>
      <c r="B157" s="287"/>
      <c r="C157" s="347"/>
      <c r="D157" s="348"/>
      <c r="E157" s="302"/>
      <c r="F157" s="180" t="s">
        <v>381</v>
      </c>
      <c r="G157" s="226">
        <f t="shared" si="8"/>
        <v>0</v>
      </c>
      <c r="H157" s="179">
        <v>17</v>
      </c>
      <c r="I157" s="179" t="s">
        <v>729</v>
      </c>
      <c r="J157" s="180" t="s">
        <v>382</v>
      </c>
      <c r="K157" s="180">
        <f t="shared" si="7"/>
        <v>0</v>
      </c>
      <c r="L157" s="213">
        <v>100</v>
      </c>
      <c r="M157" s="187" t="s">
        <v>97</v>
      </c>
      <c r="N157" s="187">
        <v>100</v>
      </c>
      <c r="O157" s="184">
        <f t="shared" si="6"/>
        <v>0</v>
      </c>
      <c r="P157" s="217" t="s">
        <v>193</v>
      </c>
      <c r="Q157" s="186" t="s">
        <v>77</v>
      </c>
      <c r="R157" s="186" t="s">
        <v>69</v>
      </c>
      <c r="S157" s="186" t="s">
        <v>80</v>
      </c>
      <c r="T157" s="187" t="s">
        <v>383</v>
      </c>
      <c r="U157" s="180" t="s">
        <v>384</v>
      </c>
      <c r="V157" s="186" t="s">
        <v>12</v>
      </c>
      <c r="W157" s="187" t="s">
        <v>56</v>
      </c>
      <c r="X157" s="187" t="s">
        <v>54</v>
      </c>
      <c r="Y157" s="187" t="s">
        <v>61</v>
      </c>
      <c r="Z157" s="187" t="s">
        <v>50</v>
      </c>
      <c r="AA157" s="187" t="s">
        <v>42</v>
      </c>
      <c r="AB157" s="202">
        <v>0</v>
      </c>
      <c r="AC157" s="202">
        <v>0</v>
      </c>
      <c r="AD157" s="202" t="s">
        <v>944</v>
      </c>
      <c r="AE157" s="202">
        <v>50</v>
      </c>
      <c r="AF157" s="202"/>
      <c r="AG157" s="202"/>
      <c r="AH157" s="202">
        <v>0</v>
      </c>
      <c r="AI157" s="202"/>
      <c r="AJ157" s="202"/>
      <c r="AK157" s="204">
        <v>50</v>
      </c>
      <c r="AL157" s="192"/>
      <c r="AM157" s="192"/>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row>
    <row r="158" spans="1:156" s="6" customFormat="1" ht="56.25">
      <c r="A158" s="386"/>
      <c r="B158" s="287"/>
      <c r="C158" s="347"/>
      <c r="D158" s="348"/>
      <c r="E158" s="302"/>
      <c r="F158" s="180" t="s">
        <v>385</v>
      </c>
      <c r="G158" s="226">
        <f t="shared" si="8"/>
        <v>0</v>
      </c>
      <c r="H158" s="179">
        <v>17</v>
      </c>
      <c r="I158" s="179" t="s">
        <v>730</v>
      </c>
      <c r="J158" s="180" t="s">
        <v>386</v>
      </c>
      <c r="K158" s="180">
        <f t="shared" si="7"/>
        <v>0</v>
      </c>
      <c r="L158" s="213">
        <v>100</v>
      </c>
      <c r="M158" s="187" t="s">
        <v>97</v>
      </c>
      <c r="N158" s="187">
        <v>100</v>
      </c>
      <c r="O158" s="184">
        <f t="shared" si="6"/>
        <v>0</v>
      </c>
      <c r="P158" s="217" t="s">
        <v>193</v>
      </c>
      <c r="Q158" s="186" t="s">
        <v>77</v>
      </c>
      <c r="R158" s="186" t="s">
        <v>69</v>
      </c>
      <c r="S158" s="186" t="s">
        <v>80</v>
      </c>
      <c r="T158" s="187" t="s">
        <v>387</v>
      </c>
      <c r="U158" s="180" t="s">
        <v>384</v>
      </c>
      <c r="V158" s="186" t="s">
        <v>12</v>
      </c>
      <c r="W158" s="187" t="s">
        <v>56</v>
      </c>
      <c r="X158" s="187" t="s">
        <v>54</v>
      </c>
      <c r="Y158" s="187" t="s">
        <v>61</v>
      </c>
      <c r="Z158" s="187" t="s">
        <v>50</v>
      </c>
      <c r="AA158" s="187" t="s">
        <v>42</v>
      </c>
      <c r="AB158" s="202">
        <v>0</v>
      </c>
      <c r="AC158" s="202">
        <v>0</v>
      </c>
      <c r="AD158" s="202" t="s">
        <v>945</v>
      </c>
      <c r="AE158" s="202">
        <v>50</v>
      </c>
      <c r="AF158" s="202"/>
      <c r="AG158" s="202"/>
      <c r="AH158" s="202">
        <v>25</v>
      </c>
      <c r="AI158" s="202"/>
      <c r="AJ158" s="202"/>
      <c r="AK158" s="204">
        <v>25</v>
      </c>
      <c r="AL158" s="192"/>
      <c r="AM158" s="192"/>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row>
    <row r="159" spans="1:156" s="6" customFormat="1" ht="56.25">
      <c r="A159" s="386"/>
      <c r="B159" s="287"/>
      <c r="C159" s="347"/>
      <c r="D159" s="348"/>
      <c r="E159" s="302"/>
      <c r="F159" s="187" t="s">
        <v>388</v>
      </c>
      <c r="G159" s="226">
        <f t="shared" si="8"/>
        <v>0</v>
      </c>
      <c r="H159" s="179">
        <v>17</v>
      </c>
      <c r="I159" s="179" t="s">
        <v>731</v>
      </c>
      <c r="J159" s="180" t="s">
        <v>389</v>
      </c>
      <c r="K159" s="180">
        <f t="shared" si="7"/>
        <v>0</v>
      </c>
      <c r="L159" s="213">
        <v>100</v>
      </c>
      <c r="M159" s="187" t="s">
        <v>97</v>
      </c>
      <c r="N159" s="187">
        <v>100</v>
      </c>
      <c r="O159" s="184">
        <f t="shared" si="6"/>
        <v>0</v>
      </c>
      <c r="P159" s="217" t="s">
        <v>193</v>
      </c>
      <c r="Q159" s="186" t="s">
        <v>77</v>
      </c>
      <c r="R159" s="186" t="s">
        <v>69</v>
      </c>
      <c r="S159" s="186" t="s">
        <v>80</v>
      </c>
      <c r="T159" s="187" t="s">
        <v>390</v>
      </c>
      <c r="U159" s="180" t="s">
        <v>384</v>
      </c>
      <c r="V159" s="186" t="s">
        <v>12</v>
      </c>
      <c r="W159" s="187" t="s">
        <v>56</v>
      </c>
      <c r="X159" s="187" t="s">
        <v>54</v>
      </c>
      <c r="Y159" s="187" t="s">
        <v>61</v>
      </c>
      <c r="Z159" s="187" t="s">
        <v>50</v>
      </c>
      <c r="AA159" s="187" t="s">
        <v>42</v>
      </c>
      <c r="AB159" s="202">
        <v>0</v>
      </c>
      <c r="AC159" s="202">
        <v>0</v>
      </c>
      <c r="AD159" s="202" t="s">
        <v>946</v>
      </c>
      <c r="AE159" s="202">
        <v>50</v>
      </c>
      <c r="AF159" s="202"/>
      <c r="AG159" s="202"/>
      <c r="AH159" s="202">
        <v>0</v>
      </c>
      <c r="AI159" s="202"/>
      <c r="AJ159" s="202"/>
      <c r="AK159" s="204">
        <v>50</v>
      </c>
      <c r="AL159" s="192"/>
      <c r="AM159" s="192"/>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row>
    <row r="160" spans="1:156" s="6" customFormat="1" ht="56.25">
      <c r="A160" s="386"/>
      <c r="B160" s="287"/>
      <c r="C160" s="347"/>
      <c r="D160" s="348"/>
      <c r="E160" s="302"/>
      <c r="F160" s="187" t="s">
        <v>391</v>
      </c>
      <c r="G160" s="226">
        <f t="shared" si="8"/>
        <v>0</v>
      </c>
      <c r="H160" s="179">
        <v>17</v>
      </c>
      <c r="I160" s="179" t="s">
        <v>732</v>
      </c>
      <c r="J160" s="180" t="s">
        <v>392</v>
      </c>
      <c r="K160" s="180">
        <f t="shared" si="7"/>
        <v>0</v>
      </c>
      <c r="L160" s="213">
        <v>100</v>
      </c>
      <c r="M160" s="187" t="s">
        <v>97</v>
      </c>
      <c r="N160" s="187">
        <v>100</v>
      </c>
      <c r="O160" s="184">
        <f t="shared" si="6"/>
        <v>0</v>
      </c>
      <c r="P160" s="217" t="s">
        <v>193</v>
      </c>
      <c r="Q160" s="186" t="s">
        <v>77</v>
      </c>
      <c r="R160" s="186" t="s">
        <v>69</v>
      </c>
      <c r="S160" s="186" t="s">
        <v>80</v>
      </c>
      <c r="T160" s="187" t="s">
        <v>393</v>
      </c>
      <c r="U160" s="180" t="s">
        <v>394</v>
      </c>
      <c r="V160" s="186" t="s">
        <v>12</v>
      </c>
      <c r="W160" s="187" t="s">
        <v>56</v>
      </c>
      <c r="X160" s="187" t="s">
        <v>54</v>
      </c>
      <c r="Y160" s="187" t="s">
        <v>61</v>
      </c>
      <c r="Z160" s="187" t="s">
        <v>50</v>
      </c>
      <c r="AA160" s="187" t="s">
        <v>42</v>
      </c>
      <c r="AB160" s="202">
        <v>0</v>
      </c>
      <c r="AC160" s="202">
        <v>0</v>
      </c>
      <c r="AD160" s="202" t="s">
        <v>947</v>
      </c>
      <c r="AE160" s="202">
        <v>50</v>
      </c>
      <c r="AF160" s="202"/>
      <c r="AG160" s="202"/>
      <c r="AH160" s="202">
        <v>0</v>
      </c>
      <c r="AI160" s="202"/>
      <c r="AJ160" s="202"/>
      <c r="AK160" s="204">
        <v>50</v>
      </c>
      <c r="AL160" s="192"/>
      <c r="AM160" s="192"/>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row>
    <row r="161" spans="1:156" s="6" customFormat="1" ht="56.25">
      <c r="A161" s="386"/>
      <c r="B161" s="288"/>
      <c r="C161" s="347"/>
      <c r="D161" s="348"/>
      <c r="E161" s="270"/>
      <c r="F161" s="187" t="s">
        <v>395</v>
      </c>
      <c r="G161" s="226">
        <f t="shared" si="8"/>
        <v>0</v>
      </c>
      <c r="H161" s="179">
        <v>15</v>
      </c>
      <c r="I161" s="179" t="s">
        <v>733</v>
      </c>
      <c r="J161" s="180" t="s">
        <v>396</v>
      </c>
      <c r="K161" s="180">
        <f t="shared" si="7"/>
        <v>0</v>
      </c>
      <c r="L161" s="213">
        <v>100</v>
      </c>
      <c r="M161" s="187" t="s">
        <v>97</v>
      </c>
      <c r="N161" s="187">
        <v>100</v>
      </c>
      <c r="O161" s="184">
        <f t="shared" si="6"/>
        <v>0</v>
      </c>
      <c r="P161" s="217" t="s">
        <v>193</v>
      </c>
      <c r="Q161" s="186" t="s">
        <v>77</v>
      </c>
      <c r="R161" s="186" t="s">
        <v>69</v>
      </c>
      <c r="S161" s="186" t="s">
        <v>80</v>
      </c>
      <c r="T161" s="187" t="s">
        <v>397</v>
      </c>
      <c r="U161" s="180" t="s">
        <v>394</v>
      </c>
      <c r="V161" s="186" t="s">
        <v>12</v>
      </c>
      <c r="W161" s="187" t="s">
        <v>56</v>
      </c>
      <c r="X161" s="187" t="s">
        <v>54</v>
      </c>
      <c r="Y161" s="187" t="s">
        <v>61</v>
      </c>
      <c r="Z161" s="187" t="s">
        <v>50</v>
      </c>
      <c r="AA161" s="187" t="s">
        <v>42</v>
      </c>
      <c r="AB161" s="202">
        <v>0</v>
      </c>
      <c r="AC161" s="202">
        <v>0</v>
      </c>
      <c r="AD161" s="202" t="s">
        <v>948</v>
      </c>
      <c r="AE161" s="202">
        <v>50</v>
      </c>
      <c r="AF161" s="202"/>
      <c r="AG161" s="202"/>
      <c r="AH161" s="202">
        <v>0</v>
      </c>
      <c r="AI161" s="202"/>
      <c r="AJ161" s="202"/>
      <c r="AK161" s="204">
        <v>50</v>
      </c>
      <c r="AL161" s="192"/>
      <c r="AM161" s="192"/>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row>
    <row r="162" spans="1:156" s="6" customFormat="1" ht="56.25">
      <c r="A162" s="363" t="s">
        <v>194</v>
      </c>
      <c r="B162" s="289">
        <f>E162</f>
        <v>4.2105263157894735</v>
      </c>
      <c r="C162" s="351" t="s">
        <v>195</v>
      </c>
      <c r="D162" s="336">
        <v>100</v>
      </c>
      <c r="E162" s="299">
        <f>(SUM(G162:G165)*D162)/100</f>
        <v>4.2105263157894735</v>
      </c>
      <c r="F162" s="163" t="s">
        <v>196</v>
      </c>
      <c r="G162" s="152">
        <f t="shared" si="8"/>
        <v>4.2105263157894735</v>
      </c>
      <c r="H162" s="163">
        <v>25</v>
      </c>
      <c r="I162" s="170" t="s">
        <v>734</v>
      </c>
      <c r="J162" s="163" t="s">
        <v>961</v>
      </c>
      <c r="K162" s="163">
        <f t="shared" si="7"/>
        <v>16.842105263157894</v>
      </c>
      <c r="L162" s="161">
        <v>100</v>
      </c>
      <c r="M162" s="162" t="s">
        <v>97</v>
      </c>
      <c r="N162" s="21">
        <v>0.95</v>
      </c>
      <c r="O162" s="145">
        <f t="shared" si="6"/>
        <v>0.16</v>
      </c>
      <c r="P162" s="3" t="s">
        <v>93</v>
      </c>
      <c r="Q162" s="3" t="s">
        <v>77</v>
      </c>
      <c r="R162" s="3" t="s">
        <v>66</v>
      </c>
      <c r="S162" s="3" t="s">
        <v>81</v>
      </c>
      <c r="T162" s="160" t="s">
        <v>198</v>
      </c>
      <c r="U162" s="160" t="s">
        <v>199</v>
      </c>
      <c r="V162" s="3" t="s">
        <v>12</v>
      </c>
      <c r="W162" s="160" t="s">
        <v>13</v>
      </c>
      <c r="X162" s="160" t="s">
        <v>15</v>
      </c>
      <c r="Y162" s="160" t="s">
        <v>60</v>
      </c>
      <c r="Z162" s="160" t="s">
        <v>51</v>
      </c>
      <c r="AA162" s="160" t="s">
        <v>46</v>
      </c>
      <c r="AB162" s="162">
        <v>0.15</v>
      </c>
      <c r="AC162" s="175">
        <v>0.16</v>
      </c>
      <c r="AD162" s="21" t="s">
        <v>905</v>
      </c>
      <c r="AE162" s="21">
        <v>0.2</v>
      </c>
      <c r="AF162" s="21"/>
      <c r="AG162" s="21"/>
      <c r="AH162" s="21">
        <v>0.3</v>
      </c>
      <c r="AI162" s="21"/>
      <c r="AJ162" s="21"/>
      <c r="AK162" s="141">
        <v>0.3</v>
      </c>
      <c r="AL162" s="4"/>
      <c r="AM162" s="4"/>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row>
    <row r="163" spans="1:156" s="6" customFormat="1" ht="56.25">
      <c r="A163" s="364"/>
      <c r="B163" s="290"/>
      <c r="C163" s="351"/>
      <c r="D163" s="336"/>
      <c r="E163" s="300"/>
      <c r="F163" s="29" t="s">
        <v>200</v>
      </c>
      <c r="G163" s="152">
        <f t="shared" si="8"/>
        <v>0</v>
      </c>
      <c r="H163" s="163">
        <v>25</v>
      </c>
      <c r="I163" s="170" t="s">
        <v>735</v>
      </c>
      <c r="J163" s="29" t="s">
        <v>201</v>
      </c>
      <c r="K163" s="163">
        <f t="shared" si="7"/>
        <v>0</v>
      </c>
      <c r="L163" s="161">
        <v>100</v>
      </c>
      <c r="M163" s="162" t="s">
        <v>97</v>
      </c>
      <c r="N163" s="16">
        <v>1</v>
      </c>
      <c r="O163" s="145">
        <f t="shared" si="6"/>
        <v>0</v>
      </c>
      <c r="P163" s="3" t="s">
        <v>98</v>
      </c>
      <c r="Q163" s="3" t="s">
        <v>77</v>
      </c>
      <c r="R163" s="3" t="s">
        <v>66</v>
      </c>
      <c r="S163" s="3" t="s">
        <v>82</v>
      </c>
      <c r="T163" s="160" t="s">
        <v>198</v>
      </c>
      <c r="U163" s="160" t="s">
        <v>575</v>
      </c>
      <c r="V163" s="3" t="s">
        <v>12</v>
      </c>
      <c r="W163" s="160" t="s">
        <v>13</v>
      </c>
      <c r="X163" s="160" t="s">
        <v>15</v>
      </c>
      <c r="Y163" s="160" t="s">
        <v>60</v>
      </c>
      <c r="Z163" s="160" t="s">
        <v>51</v>
      </c>
      <c r="AA163" s="160" t="s">
        <v>46</v>
      </c>
      <c r="AB163" s="163"/>
      <c r="AC163" s="163">
        <v>0</v>
      </c>
      <c r="AD163" s="160" t="s">
        <v>906</v>
      </c>
      <c r="AE163" s="160" t="s">
        <v>85</v>
      </c>
      <c r="AF163" s="160"/>
      <c r="AG163" s="160"/>
      <c r="AH163" s="160"/>
      <c r="AI163" s="160"/>
      <c r="AJ163" s="160"/>
      <c r="AK163" s="134">
        <v>1</v>
      </c>
      <c r="AL163" s="4"/>
      <c r="AM163" s="4"/>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row>
    <row r="164" spans="1:156" s="6" customFormat="1" ht="56.25">
      <c r="A164" s="364"/>
      <c r="B164" s="290"/>
      <c r="C164" s="351"/>
      <c r="D164" s="336"/>
      <c r="E164" s="300"/>
      <c r="F164" s="29" t="s">
        <v>202</v>
      </c>
      <c r="G164" s="152">
        <f t="shared" si="8"/>
        <v>0</v>
      </c>
      <c r="H164" s="163">
        <v>25</v>
      </c>
      <c r="I164" s="170" t="s">
        <v>736</v>
      </c>
      <c r="J164" s="29" t="s">
        <v>203</v>
      </c>
      <c r="K164" s="163">
        <f t="shared" si="7"/>
        <v>0</v>
      </c>
      <c r="L164" s="161">
        <v>100</v>
      </c>
      <c r="M164" s="162" t="s">
        <v>97</v>
      </c>
      <c r="N164" s="16">
        <v>2</v>
      </c>
      <c r="O164" s="145">
        <f t="shared" si="6"/>
        <v>0</v>
      </c>
      <c r="P164" s="3" t="s">
        <v>98</v>
      </c>
      <c r="Q164" s="3" t="s">
        <v>77</v>
      </c>
      <c r="R164" s="3" t="s">
        <v>66</v>
      </c>
      <c r="S164" s="3" t="s">
        <v>82</v>
      </c>
      <c r="T164" s="160" t="s">
        <v>198</v>
      </c>
      <c r="U164" s="160" t="s">
        <v>575</v>
      </c>
      <c r="V164" s="3" t="s">
        <v>12</v>
      </c>
      <c r="W164" s="160" t="s">
        <v>13</v>
      </c>
      <c r="X164" s="160" t="s">
        <v>15</v>
      </c>
      <c r="Y164" s="160" t="s">
        <v>60</v>
      </c>
      <c r="Z164" s="160" t="s">
        <v>51</v>
      </c>
      <c r="AA164" s="160" t="s">
        <v>46</v>
      </c>
      <c r="AB164" s="163"/>
      <c r="AC164" s="163">
        <v>0</v>
      </c>
      <c r="AD164" s="160" t="s">
        <v>907</v>
      </c>
      <c r="AE164" s="160"/>
      <c r="AF164" s="160"/>
      <c r="AG164" s="160"/>
      <c r="AH164" s="160"/>
      <c r="AI164" s="160"/>
      <c r="AJ164" s="160"/>
      <c r="AK164" s="134">
        <v>2</v>
      </c>
      <c r="AL164" s="4"/>
      <c r="AM164" s="4"/>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row>
    <row r="165" spans="1:156" s="6" customFormat="1" ht="56.25">
      <c r="A165" s="366"/>
      <c r="B165" s="291"/>
      <c r="C165" s="351"/>
      <c r="D165" s="336"/>
      <c r="E165" s="301"/>
      <c r="F165" s="29" t="s">
        <v>204</v>
      </c>
      <c r="G165" s="152">
        <f t="shared" si="8"/>
        <v>0</v>
      </c>
      <c r="H165" s="163">
        <v>25</v>
      </c>
      <c r="I165" s="170" t="s">
        <v>737</v>
      </c>
      <c r="J165" s="29" t="s">
        <v>205</v>
      </c>
      <c r="K165" s="163">
        <f t="shared" si="7"/>
        <v>0</v>
      </c>
      <c r="L165" s="161">
        <v>100</v>
      </c>
      <c r="M165" s="162" t="s">
        <v>97</v>
      </c>
      <c r="N165" s="16">
        <v>1</v>
      </c>
      <c r="O165" s="145">
        <f t="shared" si="6"/>
        <v>0</v>
      </c>
      <c r="P165" s="3" t="s">
        <v>98</v>
      </c>
      <c r="Q165" s="3" t="s">
        <v>77</v>
      </c>
      <c r="R165" s="3" t="s">
        <v>66</v>
      </c>
      <c r="S165" s="3" t="s">
        <v>82</v>
      </c>
      <c r="T165" s="160" t="s">
        <v>198</v>
      </c>
      <c r="U165" s="160" t="s">
        <v>199</v>
      </c>
      <c r="V165" s="3" t="s">
        <v>12</v>
      </c>
      <c r="W165" s="160" t="s">
        <v>13</v>
      </c>
      <c r="X165" s="160" t="s">
        <v>15</v>
      </c>
      <c r="Y165" s="160" t="s">
        <v>60</v>
      </c>
      <c r="Z165" s="160" t="s">
        <v>51</v>
      </c>
      <c r="AA165" s="160" t="s">
        <v>46</v>
      </c>
      <c r="AB165" s="156"/>
      <c r="AC165" s="163">
        <v>0</v>
      </c>
      <c r="AD165" s="160" t="s">
        <v>908</v>
      </c>
      <c r="AE165" s="7"/>
      <c r="AF165" s="7"/>
      <c r="AG165" s="7"/>
      <c r="AH165" s="7"/>
      <c r="AI165" s="7"/>
      <c r="AJ165" s="7"/>
      <c r="AK165" s="134">
        <v>1</v>
      </c>
      <c r="AL165" s="4"/>
      <c r="AM165" s="4"/>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row>
    <row r="166" spans="1:156" s="6" customFormat="1" ht="56.25">
      <c r="A166" s="384" t="s">
        <v>206</v>
      </c>
      <c r="B166" s="292">
        <f>(E166+E167)</f>
        <v>53.0904756</v>
      </c>
      <c r="C166" s="180" t="s">
        <v>207</v>
      </c>
      <c r="D166" s="215">
        <v>50</v>
      </c>
      <c r="E166" s="215">
        <f>(G166*D166)/100</f>
        <v>50</v>
      </c>
      <c r="F166" s="180" t="s">
        <v>208</v>
      </c>
      <c r="G166" s="226">
        <f t="shared" si="8"/>
        <v>100</v>
      </c>
      <c r="H166" s="180">
        <v>100</v>
      </c>
      <c r="I166" s="179" t="s">
        <v>738</v>
      </c>
      <c r="J166" s="180" t="s">
        <v>209</v>
      </c>
      <c r="K166" s="180">
        <f t="shared" si="7"/>
        <v>100</v>
      </c>
      <c r="L166" s="213">
        <v>100</v>
      </c>
      <c r="M166" s="182">
        <v>1</v>
      </c>
      <c r="N166" s="180">
        <v>2</v>
      </c>
      <c r="O166" s="184">
        <f t="shared" si="6"/>
        <v>2</v>
      </c>
      <c r="P166" s="217" t="s">
        <v>193</v>
      </c>
      <c r="Q166" s="186" t="s">
        <v>77</v>
      </c>
      <c r="R166" s="186" t="s">
        <v>68</v>
      </c>
      <c r="S166" s="186" t="s">
        <v>80</v>
      </c>
      <c r="T166" s="180" t="s">
        <v>210</v>
      </c>
      <c r="U166" s="187" t="s">
        <v>97</v>
      </c>
      <c r="V166" s="180" t="s">
        <v>211</v>
      </c>
      <c r="W166" s="180" t="s">
        <v>13</v>
      </c>
      <c r="X166" s="187" t="s">
        <v>15</v>
      </c>
      <c r="Y166" s="180" t="s">
        <v>8</v>
      </c>
      <c r="Z166" s="222" t="s">
        <v>50</v>
      </c>
      <c r="AA166" s="222" t="s">
        <v>40</v>
      </c>
      <c r="AB166" s="202">
        <v>0</v>
      </c>
      <c r="AC166" s="202">
        <v>2</v>
      </c>
      <c r="AD166" s="202" t="s">
        <v>909</v>
      </c>
      <c r="AE166" s="202">
        <v>1</v>
      </c>
      <c r="AF166" s="202"/>
      <c r="AG166" s="202"/>
      <c r="AH166" s="202">
        <v>0</v>
      </c>
      <c r="AI166" s="202"/>
      <c r="AJ166" s="202"/>
      <c r="AK166" s="204">
        <v>1</v>
      </c>
      <c r="AL166" s="192"/>
      <c r="AM166" s="192"/>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row>
    <row r="167" spans="1:156" s="6" customFormat="1" ht="56.25">
      <c r="A167" s="385"/>
      <c r="B167" s="293"/>
      <c r="C167" s="180" t="s">
        <v>212</v>
      </c>
      <c r="D167" s="215">
        <v>50</v>
      </c>
      <c r="E167" s="215">
        <f>(G167*D167)/100</f>
        <v>3.0904755999999995</v>
      </c>
      <c r="F167" s="180" t="s">
        <v>213</v>
      </c>
      <c r="G167" s="226">
        <f t="shared" si="8"/>
        <v>6.180951199999999</v>
      </c>
      <c r="H167" s="180">
        <v>100</v>
      </c>
      <c r="I167" s="179" t="s">
        <v>739</v>
      </c>
      <c r="J167" s="180" t="s">
        <v>214</v>
      </c>
      <c r="K167" s="180">
        <f t="shared" si="7"/>
        <v>6.1809512</v>
      </c>
      <c r="L167" s="213">
        <v>100</v>
      </c>
      <c r="M167" s="240">
        <v>500000000</v>
      </c>
      <c r="N167" s="241">
        <v>1000000000</v>
      </c>
      <c r="O167" s="184">
        <f t="shared" si="6"/>
        <v>61809512</v>
      </c>
      <c r="P167" s="186" t="s">
        <v>215</v>
      </c>
      <c r="Q167" s="186" t="s">
        <v>77</v>
      </c>
      <c r="R167" s="186" t="s">
        <v>68</v>
      </c>
      <c r="S167" s="186" t="s">
        <v>80</v>
      </c>
      <c r="T167" s="180" t="s">
        <v>210</v>
      </c>
      <c r="U167" s="187" t="s">
        <v>97</v>
      </c>
      <c r="V167" s="180" t="s">
        <v>211</v>
      </c>
      <c r="W167" s="180" t="s">
        <v>13</v>
      </c>
      <c r="X167" s="187" t="s">
        <v>15</v>
      </c>
      <c r="Y167" s="180" t="s">
        <v>8</v>
      </c>
      <c r="Z167" s="222" t="s">
        <v>50</v>
      </c>
      <c r="AA167" s="222" t="s">
        <v>40</v>
      </c>
      <c r="AB167" s="202">
        <v>0</v>
      </c>
      <c r="AC167" s="202">
        <v>61809512</v>
      </c>
      <c r="AD167" s="202" t="s">
        <v>910</v>
      </c>
      <c r="AE167" s="202">
        <v>100000000</v>
      </c>
      <c r="AF167" s="202"/>
      <c r="AG167" s="202"/>
      <c r="AH167" s="202">
        <v>500000000</v>
      </c>
      <c r="AI167" s="202"/>
      <c r="AJ167" s="202"/>
      <c r="AK167" s="204">
        <v>400000000</v>
      </c>
      <c r="AL167" s="192"/>
      <c r="AM167" s="192"/>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row>
    <row r="168" spans="1:156" s="6" customFormat="1" ht="56.25">
      <c r="A168" s="363" t="s">
        <v>216</v>
      </c>
      <c r="B168" s="289">
        <f>E168</f>
        <v>20.714285714285715</v>
      </c>
      <c r="C168" s="351" t="s">
        <v>217</v>
      </c>
      <c r="D168" s="336">
        <v>100</v>
      </c>
      <c r="E168" s="299">
        <f>(SUM(G168:G174)*D168)/100</f>
        <v>20.714285714285715</v>
      </c>
      <c r="F168" s="163" t="s">
        <v>218</v>
      </c>
      <c r="G168" s="152">
        <f t="shared" si="8"/>
        <v>5.714285714285714</v>
      </c>
      <c r="H168" s="163">
        <v>20</v>
      </c>
      <c r="I168" s="170" t="s">
        <v>740</v>
      </c>
      <c r="J168" s="163" t="s">
        <v>219</v>
      </c>
      <c r="K168" s="163">
        <f t="shared" si="7"/>
        <v>28.571428571428573</v>
      </c>
      <c r="L168" s="163">
        <v>100</v>
      </c>
      <c r="M168" s="160" t="s">
        <v>97</v>
      </c>
      <c r="N168" s="163">
        <v>70</v>
      </c>
      <c r="O168" s="145">
        <f t="shared" si="6"/>
        <v>20</v>
      </c>
      <c r="P168" s="3" t="s">
        <v>98</v>
      </c>
      <c r="Q168" s="163" t="s">
        <v>79</v>
      </c>
      <c r="R168" s="163" t="s">
        <v>191</v>
      </c>
      <c r="S168" s="163" t="s">
        <v>80</v>
      </c>
      <c r="T168" s="163" t="s">
        <v>220</v>
      </c>
      <c r="U168" s="163" t="s">
        <v>542</v>
      </c>
      <c r="V168" s="163" t="s">
        <v>12</v>
      </c>
      <c r="W168" s="163" t="s">
        <v>221</v>
      </c>
      <c r="X168" s="160" t="s">
        <v>54</v>
      </c>
      <c r="Y168" s="163" t="s">
        <v>8</v>
      </c>
      <c r="Z168" s="163" t="s">
        <v>50</v>
      </c>
      <c r="AA168" s="163" t="s">
        <v>39</v>
      </c>
      <c r="AB168" s="163">
        <v>0</v>
      </c>
      <c r="AC168" s="163">
        <v>20</v>
      </c>
      <c r="AD168" s="163" t="s">
        <v>911</v>
      </c>
      <c r="AE168" s="163">
        <v>0</v>
      </c>
      <c r="AF168" s="163"/>
      <c r="AG168" s="163"/>
      <c r="AH168" s="163">
        <v>0</v>
      </c>
      <c r="AI168" s="163"/>
      <c r="AJ168" s="163"/>
      <c r="AK168" s="142">
        <v>70</v>
      </c>
      <c r="AL168" s="4"/>
      <c r="AM168" s="4"/>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row>
    <row r="169" spans="1:156" s="6" customFormat="1" ht="56.25">
      <c r="A169" s="364"/>
      <c r="B169" s="290"/>
      <c r="C169" s="351"/>
      <c r="D169" s="336"/>
      <c r="E169" s="300"/>
      <c r="F169" s="163" t="s">
        <v>222</v>
      </c>
      <c r="G169" s="152">
        <f t="shared" si="8"/>
        <v>0</v>
      </c>
      <c r="H169" s="163">
        <v>15</v>
      </c>
      <c r="I169" s="170" t="s">
        <v>741</v>
      </c>
      <c r="J169" s="163" t="s">
        <v>223</v>
      </c>
      <c r="K169" s="163">
        <f t="shared" si="7"/>
        <v>0</v>
      </c>
      <c r="L169" s="163">
        <v>100</v>
      </c>
      <c r="M169" s="163">
        <v>1</v>
      </c>
      <c r="N169" s="163">
        <v>1</v>
      </c>
      <c r="O169" s="145">
        <f t="shared" si="6"/>
        <v>0</v>
      </c>
      <c r="P169" s="3" t="s">
        <v>98</v>
      </c>
      <c r="Q169" s="163" t="s">
        <v>79</v>
      </c>
      <c r="R169" s="163" t="s">
        <v>191</v>
      </c>
      <c r="S169" s="163" t="s">
        <v>80</v>
      </c>
      <c r="T169" s="163" t="s">
        <v>220</v>
      </c>
      <c r="U169" s="163" t="s">
        <v>542</v>
      </c>
      <c r="V169" s="163" t="s">
        <v>12</v>
      </c>
      <c r="W169" s="163" t="s">
        <v>221</v>
      </c>
      <c r="X169" s="160" t="s">
        <v>54</v>
      </c>
      <c r="Y169" s="163" t="s">
        <v>8</v>
      </c>
      <c r="Z169" s="163" t="s">
        <v>50</v>
      </c>
      <c r="AA169" s="163" t="s">
        <v>39</v>
      </c>
      <c r="AB169" s="163">
        <v>0</v>
      </c>
      <c r="AC169" s="163">
        <v>0</v>
      </c>
      <c r="AD169" s="163" t="s">
        <v>912</v>
      </c>
      <c r="AE169" s="163">
        <v>0</v>
      </c>
      <c r="AF169" s="163"/>
      <c r="AG169" s="163"/>
      <c r="AH169" s="163">
        <v>1</v>
      </c>
      <c r="AI169" s="163"/>
      <c r="AJ169" s="163"/>
      <c r="AK169" s="142">
        <v>0</v>
      </c>
      <c r="AL169" s="4"/>
      <c r="AM169" s="4"/>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row>
    <row r="170" spans="1:156" s="6" customFormat="1" ht="202.5">
      <c r="A170" s="364"/>
      <c r="B170" s="290"/>
      <c r="C170" s="351"/>
      <c r="D170" s="336"/>
      <c r="E170" s="300"/>
      <c r="F170" s="163" t="s">
        <v>224</v>
      </c>
      <c r="G170" s="152">
        <f t="shared" si="8"/>
        <v>0</v>
      </c>
      <c r="H170" s="163">
        <v>10</v>
      </c>
      <c r="I170" s="170" t="s">
        <v>742</v>
      </c>
      <c r="J170" s="163" t="s">
        <v>225</v>
      </c>
      <c r="K170" s="163">
        <f t="shared" si="7"/>
        <v>0</v>
      </c>
      <c r="L170" s="163">
        <v>100</v>
      </c>
      <c r="M170" s="163">
        <v>103</v>
      </c>
      <c r="N170" s="163">
        <v>3</v>
      </c>
      <c r="O170" s="145">
        <f t="shared" si="6"/>
        <v>0</v>
      </c>
      <c r="P170" s="3" t="s">
        <v>93</v>
      </c>
      <c r="Q170" s="163" t="s">
        <v>79</v>
      </c>
      <c r="R170" s="163" t="s">
        <v>191</v>
      </c>
      <c r="S170" s="163" t="s">
        <v>82</v>
      </c>
      <c r="T170" s="163" t="s">
        <v>226</v>
      </c>
      <c r="U170" s="163" t="s">
        <v>543</v>
      </c>
      <c r="V170" s="163" t="s">
        <v>12</v>
      </c>
      <c r="W170" s="163" t="s">
        <v>221</v>
      </c>
      <c r="X170" s="160" t="s">
        <v>54</v>
      </c>
      <c r="Y170" s="163" t="s">
        <v>8</v>
      </c>
      <c r="Z170" s="163" t="s">
        <v>10</v>
      </c>
      <c r="AA170" s="163" t="s">
        <v>227</v>
      </c>
      <c r="AB170" s="163">
        <v>0</v>
      </c>
      <c r="AC170" s="163">
        <v>0</v>
      </c>
      <c r="AD170" s="163" t="s">
        <v>913</v>
      </c>
      <c r="AE170" s="163">
        <v>0</v>
      </c>
      <c r="AF170" s="163"/>
      <c r="AG170" s="163"/>
      <c r="AH170" s="163">
        <v>0</v>
      </c>
      <c r="AI170" s="163"/>
      <c r="AJ170" s="163"/>
      <c r="AK170" s="142">
        <v>3</v>
      </c>
      <c r="AL170" s="4"/>
      <c r="AM170" s="4"/>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row>
    <row r="171" spans="1:156" s="6" customFormat="1" ht="56.25">
      <c r="A171" s="364"/>
      <c r="B171" s="290"/>
      <c r="C171" s="351"/>
      <c r="D171" s="336"/>
      <c r="E171" s="300"/>
      <c r="F171" s="163" t="s">
        <v>228</v>
      </c>
      <c r="G171" s="152">
        <f t="shared" si="8"/>
        <v>0</v>
      </c>
      <c r="H171" s="163">
        <v>20</v>
      </c>
      <c r="I171" s="170" t="s">
        <v>743</v>
      </c>
      <c r="J171" s="163" t="s">
        <v>229</v>
      </c>
      <c r="K171" s="163">
        <f t="shared" si="7"/>
        <v>0</v>
      </c>
      <c r="L171" s="163">
        <v>100</v>
      </c>
      <c r="M171" s="163">
        <v>64</v>
      </c>
      <c r="N171" s="163">
        <v>66</v>
      </c>
      <c r="O171" s="145">
        <f t="shared" si="6"/>
        <v>0</v>
      </c>
      <c r="P171" s="3" t="s">
        <v>93</v>
      </c>
      <c r="Q171" s="163" t="s">
        <v>79</v>
      </c>
      <c r="R171" s="163" t="s">
        <v>191</v>
      </c>
      <c r="S171" s="163" t="s">
        <v>82</v>
      </c>
      <c r="T171" s="163" t="s">
        <v>231</v>
      </c>
      <c r="U171" s="163" t="s">
        <v>542</v>
      </c>
      <c r="V171" s="163" t="s">
        <v>12</v>
      </c>
      <c r="W171" s="163" t="s">
        <v>221</v>
      </c>
      <c r="X171" s="160" t="s">
        <v>54</v>
      </c>
      <c r="Y171" s="163" t="s">
        <v>8</v>
      </c>
      <c r="Z171" s="163" t="s">
        <v>50</v>
      </c>
      <c r="AA171" s="163" t="s">
        <v>39</v>
      </c>
      <c r="AB171" s="163">
        <v>0</v>
      </c>
      <c r="AC171" s="163">
        <v>0</v>
      </c>
      <c r="AD171" s="163" t="s">
        <v>914</v>
      </c>
      <c r="AE171" s="163">
        <v>0</v>
      </c>
      <c r="AF171" s="163"/>
      <c r="AG171" s="163"/>
      <c r="AH171" s="163">
        <v>0</v>
      </c>
      <c r="AI171" s="163"/>
      <c r="AJ171" s="163"/>
      <c r="AK171" s="142">
        <v>66</v>
      </c>
      <c r="AL171" s="4"/>
      <c r="AM171" s="4"/>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row>
    <row r="172" spans="1:156" s="6" customFormat="1" ht="67.5">
      <c r="A172" s="364"/>
      <c r="B172" s="290"/>
      <c r="C172" s="351"/>
      <c r="D172" s="336"/>
      <c r="E172" s="300"/>
      <c r="F172" s="163" t="s">
        <v>232</v>
      </c>
      <c r="G172" s="152">
        <f t="shared" si="8"/>
        <v>15</v>
      </c>
      <c r="H172" s="163">
        <v>15</v>
      </c>
      <c r="I172" s="170" t="s">
        <v>744</v>
      </c>
      <c r="J172" s="163" t="s">
        <v>233</v>
      </c>
      <c r="K172" s="163">
        <f t="shared" si="7"/>
        <v>100</v>
      </c>
      <c r="L172" s="163">
        <v>100</v>
      </c>
      <c r="M172" s="163">
        <v>1</v>
      </c>
      <c r="N172" s="163">
        <v>2</v>
      </c>
      <c r="O172" s="145">
        <f t="shared" si="6"/>
        <v>2</v>
      </c>
      <c r="P172" s="3" t="s">
        <v>98</v>
      </c>
      <c r="Q172" s="163" t="s">
        <v>79</v>
      </c>
      <c r="R172" s="163" t="s">
        <v>191</v>
      </c>
      <c r="S172" s="163" t="s">
        <v>80</v>
      </c>
      <c r="T172" s="163" t="s">
        <v>231</v>
      </c>
      <c r="U172" s="163" t="s">
        <v>543</v>
      </c>
      <c r="V172" s="163" t="s">
        <v>12</v>
      </c>
      <c r="W172" s="163" t="s">
        <v>221</v>
      </c>
      <c r="X172" s="160" t="s">
        <v>54</v>
      </c>
      <c r="Y172" s="163" t="s">
        <v>8</v>
      </c>
      <c r="Z172" s="163" t="s">
        <v>48</v>
      </c>
      <c r="AA172" s="163" t="s">
        <v>34</v>
      </c>
      <c r="AB172" s="163">
        <v>0</v>
      </c>
      <c r="AC172" s="163">
        <v>2</v>
      </c>
      <c r="AD172" s="163" t="s">
        <v>915</v>
      </c>
      <c r="AE172" s="163">
        <v>0</v>
      </c>
      <c r="AF172" s="163"/>
      <c r="AG172" s="163"/>
      <c r="AH172" s="163">
        <v>0</v>
      </c>
      <c r="AI172" s="163"/>
      <c r="AJ172" s="163"/>
      <c r="AK172" s="142">
        <v>2</v>
      </c>
      <c r="AL172" s="4"/>
      <c r="AM172" s="4"/>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row>
    <row r="173" spans="1:156" s="6" customFormat="1" ht="67.5">
      <c r="A173" s="364"/>
      <c r="B173" s="290"/>
      <c r="C173" s="351"/>
      <c r="D173" s="336"/>
      <c r="E173" s="300"/>
      <c r="F173" s="163" t="s">
        <v>234</v>
      </c>
      <c r="G173" s="152">
        <f aca="true" t="shared" si="9" ref="G173:G204">(K173*H173)/100</f>
        <v>0</v>
      </c>
      <c r="H173" s="163">
        <v>10</v>
      </c>
      <c r="I173" s="170" t="s">
        <v>745</v>
      </c>
      <c r="J173" s="163" t="s">
        <v>235</v>
      </c>
      <c r="K173" s="163">
        <f t="shared" si="7"/>
        <v>0</v>
      </c>
      <c r="L173" s="163">
        <v>100</v>
      </c>
      <c r="M173" s="160" t="s">
        <v>97</v>
      </c>
      <c r="N173" s="163">
        <v>2</v>
      </c>
      <c r="O173" s="145">
        <f t="shared" si="6"/>
        <v>0</v>
      </c>
      <c r="P173" s="3" t="s">
        <v>98</v>
      </c>
      <c r="Q173" s="163" t="s">
        <v>79</v>
      </c>
      <c r="R173" s="163" t="s">
        <v>191</v>
      </c>
      <c r="S173" s="163" t="s">
        <v>80</v>
      </c>
      <c r="T173" s="163" t="s">
        <v>236</v>
      </c>
      <c r="U173" s="163" t="s">
        <v>542</v>
      </c>
      <c r="V173" s="163" t="s">
        <v>12</v>
      </c>
      <c r="W173" s="163" t="s">
        <v>221</v>
      </c>
      <c r="X173" s="160" t="s">
        <v>54</v>
      </c>
      <c r="Y173" s="163" t="s">
        <v>8</v>
      </c>
      <c r="Z173" s="163" t="s">
        <v>50</v>
      </c>
      <c r="AA173" s="163" t="s">
        <v>39</v>
      </c>
      <c r="AB173" s="163">
        <v>0</v>
      </c>
      <c r="AC173" s="163">
        <v>0</v>
      </c>
      <c r="AD173" s="163" t="s">
        <v>916</v>
      </c>
      <c r="AE173" s="163">
        <v>0</v>
      </c>
      <c r="AF173" s="163"/>
      <c r="AG173" s="163"/>
      <c r="AH173" s="163">
        <v>1</v>
      </c>
      <c r="AI173" s="163"/>
      <c r="AJ173" s="163"/>
      <c r="AK173" s="142">
        <v>1</v>
      </c>
      <c r="AL173" s="4"/>
      <c r="AM173" s="4"/>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row>
    <row r="174" spans="1:156" s="6" customFormat="1" ht="191.25">
      <c r="A174" s="366"/>
      <c r="B174" s="291"/>
      <c r="C174" s="351"/>
      <c r="D174" s="336"/>
      <c r="E174" s="301"/>
      <c r="F174" s="163" t="s">
        <v>237</v>
      </c>
      <c r="G174" s="152">
        <f t="shared" si="9"/>
        <v>0</v>
      </c>
      <c r="H174" s="163">
        <v>10</v>
      </c>
      <c r="I174" s="170" t="s">
        <v>746</v>
      </c>
      <c r="J174" s="163" t="s">
        <v>238</v>
      </c>
      <c r="K174" s="163">
        <f t="shared" si="7"/>
        <v>0</v>
      </c>
      <c r="L174" s="163">
        <v>100</v>
      </c>
      <c r="M174" s="160" t="s">
        <v>97</v>
      </c>
      <c r="N174" s="163">
        <v>28</v>
      </c>
      <c r="O174" s="145">
        <f t="shared" si="6"/>
        <v>0</v>
      </c>
      <c r="P174" s="3" t="s">
        <v>98</v>
      </c>
      <c r="Q174" s="163" t="s">
        <v>79</v>
      </c>
      <c r="R174" s="163" t="s">
        <v>191</v>
      </c>
      <c r="S174" s="163" t="s">
        <v>80</v>
      </c>
      <c r="T174" s="163" t="s">
        <v>239</v>
      </c>
      <c r="U174" s="163" t="s">
        <v>544</v>
      </c>
      <c r="V174" s="163" t="s">
        <v>12</v>
      </c>
      <c r="W174" s="163" t="s">
        <v>221</v>
      </c>
      <c r="X174" s="160" t="s">
        <v>54</v>
      </c>
      <c r="Y174" s="163" t="s">
        <v>8</v>
      </c>
      <c r="Z174" s="163" t="s">
        <v>10</v>
      </c>
      <c r="AA174" s="163" t="s">
        <v>35</v>
      </c>
      <c r="AB174" s="163">
        <v>0</v>
      </c>
      <c r="AC174" s="163">
        <v>0</v>
      </c>
      <c r="AD174" s="163" t="s">
        <v>917</v>
      </c>
      <c r="AE174" s="163">
        <v>0</v>
      </c>
      <c r="AF174" s="163"/>
      <c r="AG174" s="163"/>
      <c r="AH174" s="163">
        <v>10</v>
      </c>
      <c r="AI174" s="163"/>
      <c r="AJ174" s="163"/>
      <c r="AK174" s="142">
        <v>18</v>
      </c>
      <c r="AL174" s="4"/>
      <c r="AM174" s="4"/>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row>
    <row r="175" spans="1:156" s="6" customFormat="1" ht="56.25">
      <c r="A175" s="358" t="s">
        <v>258</v>
      </c>
      <c r="B175" s="286">
        <f>E175</f>
        <v>3.6</v>
      </c>
      <c r="C175" s="347" t="s">
        <v>240</v>
      </c>
      <c r="D175" s="348">
        <v>100</v>
      </c>
      <c r="E175" s="269">
        <f>(SUM(G175:G180)*D175)/100</f>
        <v>3.6</v>
      </c>
      <c r="F175" s="242" t="s">
        <v>241</v>
      </c>
      <c r="G175" s="226">
        <f t="shared" si="9"/>
        <v>3.6</v>
      </c>
      <c r="H175" s="180">
        <v>20</v>
      </c>
      <c r="I175" s="179" t="s">
        <v>747</v>
      </c>
      <c r="J175" s="242" t="s">
        <v>242</v>
      </c>
      <c r="K175" s="180">
        <f t="shared" si="7"/>
        <v>18</v>
      </c>
      <c r="L175" s="213">
        <v>100</v>
      </c>
      <c r="M175" s="182" t="s">
        <v>97</v>
      </c>
      <c r="N175" s="177" t="s">
        <v>960</v>
      </c>
      <c r="O175" s="184">
        <f t="shared" si="6"/>
        <v>18</v>
      </c>
      <c r="P175" s="186" t="s">
        <v>93</v>
      </c>
      <c r="Q175" s="186" t="s">
        <v>77</v>
      </c>
      <c r="R175" s="186" t="s">
        <v>67</v>
      </c>
      <c r="S175" s="186" t="s">
        <v>80</v>
      </c>
      <c r="T175" s="187" t="s">
        <v>244</v>
      </c>
      <c r="U175" s="187" t="s">
        <v>97</v>
      </c>
      <c r="V175" s="186" t="s">
        <v>12</v>
      </c>
      <c r="W175" s="187" t="s">
        <v>13</v>
      </c>
      <c r="X175" s="187" t="s">
        <v>15</v>
      </c>
      <c r="Y175" s="187" t="s">
        <v>61</v>
      </c>
      <c r="Z175" s="187" t="s">
        <v>48</v>
      </c>
      <c r="AA175" s="180" t="s">
        <v>44</v>
      </c>
      <c r="AB175" s="202">
        <v>0</v>
      </c>
      <c r="AC175" s="202">
        <v>18</v>
      </c>
      <c r="AD175" s="202" t="s">
        <v>918</v>
      </c>
      <c r="AE175" s="243">
        <v>0.2</v>
      </c>
      <c r="AF175" s="243"/>
      <c r="AG175" s="243"/>
      <c r="AH175" s="243">
        <v>0.4</v>
      </c>
      <c r="AI175" s="243"/>
      <c r="AJ175" s="243"/>
      <c r="AK175" s="228">
        <v>0.4</v>
      </c>
      <c r="AL175" s="192"/>
      <c r="AM175" s="192"/>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row>
    <row r="176" spans="1:156" s="6" customFormat="1" ht="56.25">
      <c r="A176" s="359"/>
      <c r="B176" s="287"/>
      <c r="C176" s="347"/>
      <c r="D176" s="348"/>
      <c r="E176" s="302"/>
      <c r="F176" s="242" t="s">
        <v>245</v>
      </c>
      <c r="G176" s="226">
        <f t="shared" si="9"/>
        <v>0</v>
      </c>
      <c r="H176" s="180">
        <v>13</v>
      </c>
      <c r="I176" s="179" t="s">
        <v>748</v>
      </c>
      <c r="J176" s="242" t="s">
        <v>246</v>
      </c>
      <c r="K176" s="180">
        <f t="shared" si="7"/>
        <v>0</v>
      </c>
      <c r="L176" s="213">
        <v>100</v>
      </c>
      <c r="M176" s="182" t="s">
        <v>97</v>
      </c>
      <c r="N176" s="182">
        <v>0.7</v>
      </c>
      <c r="O176" s="184">
        <f t="shared" si="6"/>
        <v>0</v>
      </c>
      <c r="P176" s="186" t="s">
        <v>93</v>
      </c>
      <c r="Q176" s="186" t="s">
        <v>77</v>
      </c>
      <c r="R176" s="186" t="s">
        <v>67</v>
      </c>
      <c r="S176" s="186" t="s">
        <v>82</v>
      </c>
      <c r="T176" s="187" t="s">
        <v>244</v>
      </c>
      <c r="U176" s="187" t="s">
        <v>97</v>
      </c>
      <c r="V176" s="186" t="s">
        <v>12</v>
      </c>
      <c r="W176" s="187" t="s">
        <v>13</v>
      </c>
      <c r="X176" s="187" t="s">
        <v>15</v>
      </c>
      <c r="Y176" s="187" t="s">
        <v>61</v>
      </c>
      <c r="Z176" s="187" t="s">
        <v>50</v>
      </c>
      <c r="AA176" s="180" t="s">
        <v>44</v>
      </c>
      <c r="AB176" s="202" t="s">
        <v>85</v>
      </c>
      <c r="AC176" s="202">
        <v>0</v>
      </c>
      <c r="AD176" s="202" t="s">
        <v>919</v>
      </c>
      <c r="AE176" s="202"/>
      <c r="AF176" s="202"/>
      <c r="AG176" s="202"/>
      <c r="AH176" s="202"/>
      <c r="AI176" s="202"/>
      <c r="AJ176" s="202"/>
      <c r="AK176" s="228">
        <v>0.7</v>
      </c>
      <c r="AL176" s="192"/>
      <c r="AM176" s="192"/>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row>
    <row r="177" spans="1:156" s="6" customFormat="1" ht="56.25">
      <c r="A177" s="359"/>
      <c r="B177" s="287"/>
      <c r="C177" s="347"/>
      <c r="D177" s="348"/>
      <c r="E177" s="302"/>
      <c r="F177" s="242" t="s">
        <v>247</v>
      </c>
      <c r="G177" s="226">
        <f t="shared" si="9"/>
        <v>0</v>
      </c>
      <c r="H177" s="180">
        <v>17</v>
      </c>
      <c r="I177" s="179" t="s">
        <v>749</v>
      </c>
      <c r="J177" s="242" t="s">
        <v>248</v>
      </c>
      <c r="K177" s="180">
        <f t="shared" si="7"/>
        <v>0</v>
      </c>
      <c r="L177" s="213">
        <v>100</v>
      </c>
      <c r="M177" s="182" t="s">
        <v>97</v>
      </c>
      <c r="N177" s="177" t="s">
        <v>960</v>
      </c>
      <c r="O177" s="184">
        <f t="shared" si="6"/>
        <v>0</v>
      </c>
      <c r="P177" s="186" t="s">
        <v>98</v>
      </c>
      <c r="Q177" s="186" t="s">
        <v>77</v>
      </c>
      <c r="R177" s="186" t="s">
        <v>67</v>
      </c>
      <c r="S177" s="186" t="s">
        <v>80</v>
      </c>
      <c r="T177" s="187" t="s">
        <v>249</v>
      </c>
      <c r="U177" s="187" t="s">
        <v>97</v>
      </c>
      <c r="V177" s="186" t="s">
        <v>12</v>
      </c>
      <c r="W177" s="187" t="s">
        <v>13</v>
      </c>
      <c r="X177" s="180" t="s">
        <v>14</v>
      </c>
      <c r="Y177" s="187" t="s">
        <v>61</v>
      </c>
      <c r="Z177" s="187" t="s">
        <v>48</v>
      </c>
      <c r="AA177" s="180" t="s">
        <v>44</v>
      </c>
      <c r="AB177" s="202"/>
      <c r="AC177" s="202">
        <v>0</v>
      </c>
      <c r="AD177" s="202" t="s">
        <v>920</v>
      </c>
      <c r="AE177" s="202"/>
      <c r="AF177" s="202"/>
      <c r="AG177" s="202"/>
      <c r="AH177" s="243">
        <v>0.5</v>
      </c>
      <c r="AI177" s="243"/>
      <c r="AJ177" s="243"/>
      <c r="AK177" s="228">
        <v>0.5</v>
      </c>
      <c r="AL177" s="192"/>
      <c r="AM177" s="192"/>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row>
    <row r="178" spans="1:156" s="6" customFormat="1" ht="56.25">
      <c r="A178" s="359"/>
      <c r="B178" s="287"/>
      <c r="C178" s="347"/>
      <c r="D178" s="348"/>
      <c r="E178" s="302"/>
      <c r="F178" s="242" t="s">
        <v>250</v>
      </c>
      <c r="G178" s="226">
        <f t="shared" si="9"/>
        <v>0</v>
      </c>
      <c r="H178" s="180">
        <v>16</v>
      </c>
      <c r="I178" s="179" t="s">
        <v>750</v>
      </c>
      <c r="J178" s="242" t="s">
        <v>251</v>
      </c>
      <c r="K178" s="180">
        <f t="shared" si="7"/>
        <v>0</v>
      </c>
      <c r="L178" s="213">
        <v>100</v>
      </c>
      <c r="M178" s="182" t="s">
        <v>97</v>
      </c>
      <c r="N178" s="177" t="s">
        <v>252</v>
      </c>
      <c r="O178" s="184">
        <f t="shared" si="6"/>
        <v>0</v>
      </c>
      <c r="P178" s="186" t="s">
        <v>93</v>
      </c>
      <c r="Q178" s="186" t="s">
        <v>77</v>
      </c>
      <c r="R178" s="186" t="s">
        <v>67</v>
      </c>
      <c r="S178" s="186" t="s">
        <v>82</v>
      </c>
      <c r="T178" s="187" t="s">
        <v>249</v>
      </c>
      <c r="U178" s="187" t="s">
        <v>97</v>
      </c>
      <c r="V178" s="186" t="s">
        <v>12</v>
      </c>
      <c r="W178" s="187" t="s">
        <v>13</v>
      </c>
      <c r="X178" s="180" t="s">
        <v>14</v>
      </c>
      <c r="Y178" s="187" t="s">
        <v>61</v>
      </c>
      <c r="Z178" s="187" t="s">
        <v>50</v>
      </c>
      <c r="AA178" s="180" t="s">
        <v>44</v>
      </c>
      <c r="AB178" s="202"/>
      <c r="AC178" s="202">
        <v>0</v>
      </c>
      <c r="AD178" s="202" t="s">
        <v>919</v>
      </c>
      <c r="AE178" s="202"/>
      <c r="AF178" s="202"/>
      <c r="AG178" s="202"/>
      <c r="AH178" s="202"/>
      <c r="AI178" s="202"/>
      <c r="AJ178" s="202"/>
      <c r="AK178" s="228">
        <v>0.7</v>
      </c>
      <c r="AL178" s="192"/>
      <c r="AM178" s="192"/>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row>
    <row r="179" spans="1:156" s="6" customFormat="1" ht="56.25">
      <c r="A179" s="359"/>
      <c r="B179" s="287"/>
      <c r="C179" s="347"/>
      <c r="D179" s="348"/>
      <c r="E179" s="302"/>
      <c r="F179" s="242" t="s">
        <v>253</v>
      </c>
      <c r="G179" s="226">
        <f t="shared" si="9"/>
        <v>0</v>
      </c>
      <c r="H179" s="180">
        <v>20</v>
      </c>
      <c r="I179" s="179" t="s">
        <v>751</v>
      </c>
      <c r="J179" s="242" t="s">
        <v>254</v>
      </c>
      <c r="K179" s="180">
        <f t="shared" si="7"/>
        <v>0</v>
      </c>
      <c r="L179" s="213">
        <v>100</v>
      </c>
      <c r="M179" s="182" t="s">
        <v>97</v>
      </c>
      <c r="N179" s="182">
        <v>0.7</v>
      </c>
      <c r="O179" s="184">
        <f t="shared" si="6"/>
        <v>0</v>
      </c>
      <c r="P179" s="186" t="s">
        <v>93</v>
      </c>
      <c r="Q179" s="186" t="s">
        <v>77</v>
      </c>
      <c r="R179" s="186" t="s">
        <v>67</v>
      </c>
      <c r="S179" s="186" t="s">
        <v>82</v>
      </c>
      <c r="T179" s="187" t="s">
        <v>255</v>
      </c>
      <c r="U179" s="187" t="s">
        <v>97</v>
      </c>
      <c r="V179" s="186" t="s">
        <v>12</v>
      </c>
      <c r="W179" s="187" t="s">
        <v>13</v>
      </c>
      <c r="X179" s="187" t="s">
        <v>15</v>
      </c>
      <c r="Y179" s="187" t="s">
        <v>61</v>
      </c>
      <c r="Z179" s="187" t="s">
        <v>48</v>
      </c>
      <c r="AA179" s="180" t="s">
        <v>113</v>
      </c>
      <c r="AB179" s="202"/>
      <c r="AC179" s="202">
        <v>0</v>
      </c>
      <c r="AD179" s="202" t="s">
        <v>921</v>
      </c>
      <c r="AE179" s="243">
        <v>0.2</v>
      </c>
      <c r="AF179" s="243"/>
      <c r="AG179" s="243"/>
      <c r="AH179" s="243">
        <v>0.4</v>
      </c>
      <c r="AI179" s="243"/>
      <c r="AJ179" s="243"/>
      <c r="AK179" s="228">
        <v>0.4</v>
      </c>
      <c r="AL179" s="192"/>
      <c r="AM179" s="192"/>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row>
    <row r="180" spans="1:156" s="6" customFormat="1" ht="56.25">
      <c r="A180" s="367"/>
      <c r="B180" s="288"/>
      <c r="C180" s="347"/>
      <c r="D180" s="348"/>
      <c r="E180" s="270"/>
      <c r="F180" s="242" t="s">
        <v>256</v>
      </c>
      <c r="G180" s="226">
        <f t="shared" si="9"/>
        <v>0</v>
      </c>
      <c r="H180" s="180">
        <v>14</v>
      </c>
      <c r="I180" s="179" t="s">
        <v>752</v>
      </c>
      <c r="J180" s="242" t="s">
        <v>257</v>
      </c>
      <c r="K180" s="180">
        <f t="shared" si="7"/>
        <v>0</v>
      </c>
      <c r="L180" s="213">
        <v>100</v>
      </c>
      <c r="M180" s="182" t="s">
        <v>97</v>
      </c>
      <c r="N180" s="182">
        <v>1</v>
      </c>
      <c r="O180" s="184">
        <f t="shared" si="6"/>
        <v>0</v>
      </c>
      <c r="P180" s="186" t="s">
        <v>93</v>
      </c>
      <c r="Q180" s="186" t="s">
        <v>77</v>
      </c>
      <c r="R180" s="186" t="s">
        <v>67</v>
      </c>
      <c r="S180" s="186" t="s">
        <v>80</v>
      </c>
      <c r="T180" s="187" t="s">
        <v>255</v>
      </c>
      <c r="U180" s="187" t="s">
        <v>97</v>
      </c>
      <c r="V180" s="186" t="s">
        <v>12</v>
      </c>
      <c r="W180" s="187" t="s">
        <v>13</v>
      </c>
      <c r="X180" s="187" t="s">
        <v>15</v>
      </c>
      <c r="Y180" s="187" t="s">
        <v>61</v>
      </c>
      <c r="Z180" s="187" t="s">
        <v>50</v>
      </c>
      <c r="AA180" s="180" t="s">
        <v>44</v>
      </c>
      <c r="AB180" s="202"/>
      <c r="AC180" s="202">
        <v>0</v>
      </c>
      <c r="AD180" s="202" t="s">
        <v>922</v>
      </c>
      <c r="AE180" s="202"/>
      <c r="AF180" s="202"/>
      <c r="AG180" s="202"/>
      <c r="AH180" s="202"/>
      <c r="AI180" s="202"/>
      <c r="AJ180" s="202"/>
      <c r="AK180" s="228">
        <v>0.7</v>
      </c>
      <c r="AL180" s="192"/>
      <c r="AM180" s="192"/>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row>
    <row r="181" spans="1:156" s="6" customFormat="1" ht="157.5">
      <c r="A181" s="363" t="s">
        <v>272</v>
      </c>
      <c r="B181" s="355">
        <f>E181</f>
        <v>44.98333333333333</v>
      </c>
      <c r="C181" s="351" t="s">
        <v>240</v>
      </c>
      <c r="D181" s="336">
        <v>100</v>
      </c>
      <c r="E181" s="299">
        <f>(SUM(G181:G186)*D181)/100</f>
        <v>44.98333333333333</v>
      </c>
      <c r="F181" s="160" t="s">
        <v>259</v>
      </c>
      <c r="G181" s="152">
        <f t="shared" si="9"/>
        <v>25</v>
      </c>
      <c r="H181" s="160">
        <v>40</v>
      </c>
      <c r="I181" s="170" t="s">
        <v>753</v>
      </c>
      <c r="J181" s="160" t="s">
        <v>260</v>
      </c>
      <c r="K181" s="163">
        <f t="shared" si="7"/>
        <v>62.5</v>
      </c>
      <c r="L181" s="160">
        <v>100</v>
      </c>
      <c r="M181" s="160" t="s">
        <v>97</v>
      </c>
      <c r="N181" s="160">
        <v>8</v>
      </c>
      <c r="O181" s="145">
        <f t="shared" si="6"/>
        <v>5</v>
      </c>
      <c r="P181" s="3" t="s">
        <v>98</v>
      </c>
      <c r="Q181" s="160" t="s">
        <v>77</v>
      </c>
      <c r="R181" s="3" t="s">
        <v>65</v>
      </c>
      <c r="S181" s="3" t="s">
        <v>80</v>
      </c>
      <c r="T181" s="160" t="s">
        <v>264</v>
      </c>
      <c r="U181" s="160" t="s">
        <v>575</v>
      </c>
      <c r="V181" s="3" t="s">
        <v>12</v>
      </c>
      <c r="W181" s="160" t="s">
        <v>13</v>
      </c>
      <c r="X181" s="160" t="s">
        <v>15</v>
      </c>
      <c r="Y181" s="160" t="s">
        <v>61</v>
      </c>
      <c r="Z181" s="160" t="s">
        <v>50</v>
      </c>
      <c r="AA181" s="160" t="s">
        <v>44</v>
      </c>
      <c r="AB181" s="9">
        <v>2</v>
      </c>
      <c r="AC181" s="9">
        <v>5</v>
      </c>
      <c r="AD181" s="9" t="s">
        <v>923</v>
      </c>
      <c r="AE181" s="9">
        <v>2</v>
      </c>
      <c r="AF181" s="9"/>
      <c r="AG181" s="9"/>
      <c r="AH181" s="9">
        <v>2</v>
      </c>
      <c r="AI181" s="9"/>
      <c r="AJ181" s="9"/>
      <c r="AK181" s="18">
        <v>2</v>
      </c>
      <c r="AL181" s="4"/>
      <c r="AM181" s="4"/>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row>
    <row r="182" spans="1:156" s="6" customFormat="1" ht="56.25">
      <c r="A182" s="364"/>
      <c r="B182" s="356"/>
      <c r="C182" s="351"/>
      <c r="D182" s="336"/>
      <c r="E182" s="300"/>
      <c r="F182" s="160" t="s">
        <v>262</v>
      </c>
      <c r="G182" s="152">
        <f t="shared" si="9"/>
        <v>0</v>
      </c>
      <c r="H182" s="160">
        <v>15</v>
      </c>
      <c r="I182" s="170" t="s">
        <v>754</v>
      </c>
      <c r="J182" s="160" t="s">
        <v>263</v>
      </c>
      <c r="K182" s="163">
        <f t="shared" si="7"/>
        <v>0</v>
      </c>
      <c r="L182" s="160">
        <v>100</v>
      </c>
      <c r="M182" s="160" t="s">
        <v>97</v>
      </c>
      <c r="N182" s="160">
        <v>1</v>
      </c>
      <c r="O182" s="145">
        <f t="shared" si="6"/>
        <v>0</v>
      </c>
      <c r="P182" s="3" t="s">
        <v>98</v>
      </c>
      <c r="Q182" s="160" t="s">
        <v>77</v>
      </c>
      <c r="R182" s="3" t="s">
        <v>65</v>
      </c>
      <c r="S182" s="3" t="s">
        <v>80</v>
      </c>
      <c r="T182" s="160" t="s">
        <v>264</v>
      </c>
      <c r="U182" s="160" t="s">
        <v>575</v>
      </c>
      <c r="V182" s="3" t="s">
        <v>12</v>
      </c>
      <c r="W182" s="160" t="s">
        <v>13</v>
      </c>
      <c r="X182" s="160" t="s">
        <v>15</v>
      </c>
      <c r="Y182" s="160" t="s">
        <v>61</v>
      </c>
      <c r="Z182" s="160" t="s">
        <v>50</v>
      </c>
      <c r="AA182" s="160" t="s">
        <v>44</v>
      </c>
      <c r="AB182" s="9">
        <v>0</v>
      </c>
      <c r="AC182" s="9">
        <v>0</v>
      </c>
      <c r="AD182" s="9" t="s">
        <v>924</v>
      </c>
      <c r="AE182" s="9">
        <v>0</v>
      </c>
      <c r="AF182" s="9"/>
      <c r="AG182" s="9"/>
      <c r="AH182" s="9">
        <v>0</v>
      </c>
      <c r="AI182" s="9"/>
      <c r="AJ182" s="9"/>
      <c r="AK182" s="18">
        <v>1</v>
      </c>
      <c r="AL182" s="4"/>
      <c r="AM182" s="4"/>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row>
    <row r="183" spans="1:156" s="6" customFormat="1" ht="213.75">
      <c r="A183" s="364"/>
      <c r="B183" s="356"/>
      <c r="C183" s="351"/>
      <c r="D183" s="336"/>
      <c r="E183" s="300"/>
      <c r="F183" s="160" t="s">
        <v>265</v>
      </c>
      <c r="G183" s="152">
        <f t="shared" si="9"/>
        <v>5</v>
      </c>
      <c r="H183" s="160">
        <v>10</v>
      </c>
      <c r="I183" s="170" t="s">
        <v>755</v>
      </c>
      <c r="J183" s="160" t="s">
        <v>266</v>
      </c>
      <c r="K183" s="163">
        <f t="shared" si="7"/>
        <v>50</v>
      </c>
      <c r="L183" s="160">
        <v>100</v>
      </c>
      <c r="M183" s="160" t="s">
        <v>97</v>
      </c>
      <c r="N183" s="160">
        <v>2</v>
      </c>
      <c r="O183" s="145">
        <f t="shared" si="6"/>
        <v>1</v>
      </c>
      <c r="P183" s="3" t="s">
        <v>98</v>
      </c>
      <c r="Q183" s="160" t="s">
        <v>77</v>
      </c>
      <c r="R183" s="3" t="s">
        <v>65</v>
      </c>
      <c r="S183" s="3" t="s">
        <v>80</v>
      </c>
      <c r="T183" s="160" t="s">
        <v>264</v>
      </c>
      <c r="U183" s="160" t="s">
        <v>575</v>
      </c>
      <c r="V183" s="3" t="s">
        <v>12</v>
      </c>
      <c r="W183" s="160" t="s">
        <v>13</v>
      </c>
      <c r="X183" s="160" t="s">
        <v>15</v>
      </c>
      <c r="Y183" s="160" t="s">
        <v>61</v>
      </c>
      <c r="Z183" s="160" t="s">
        <v>50</v>
      </c>
      <c r="AA183" s="160" t="s">
        <v>44</v>
      </c>
      <c r="AB183" s="9">
        <v>0</v>
      </c>
      <c r="AC183" s="9">
        <v>1</v>
      </c>
      <c r="AD183" s="9" t="s">
        <v>925</v>
      </c>
      <c r="AE183" s="9">
        <v>1</v>
      </c>
      <c r="AF183" s="9"/>
      <c r="AG183" s="9"/>
      <c r="AH183" s="9">
        <v>0</v>
      </c>
      <c r="AI183" s="9"/>
      <c r="AJ183" s="9"/>
      <c r="AK183" s="18">
        <v>1</v>
      </c>
      <c r="AL183" s="4"/>
      <c r="AM183" s="4"/>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row>
    <row r="184" spans="1:156" s="6" customFormat="1" ht="56.25">
      <c r="A184" s="364"/>
      <c r="B184" s="356"/>
      <c r="C184" s="351"/>
      <c r="D184" s="336"/>
      <c r="E184" s="300"/>
      <c r="F184" s="365" t="s">
        <v>267</v>
      </c>
      <c r="G184" s="152">
        <f t="shared" si="9"/>
        <v>6.25</v>
      </c>
      <c r="H184" s="160">
        <v>15</v>
      </c>
      <c r="I184" s="170" t="s">
        <v>756</v>
      </c>
      <c r="J184" s="160" t="s">
        <v>268</v>
      </c>
      <c r="K184" s="163">
        <f t="shared" si="7"/>
        <v>41.666666666666664</v>
      </c>
      <c r="L184" s="160">
        <v>100</v>
      </c>
      <c r="M184" s="160" t="s">
        <v>97</v>
      </c>
      <c r="N184" s="160">
        <v>12</v>
      </c>
      <c r="O184" s="145">
        <f t="shared" si="6"/>
        <v>5</v>
      </c>
      <c r="P184" s="3" t="s">
        <v>98</v>
      </c>
      <c r="Q184" s="160" t="s">
        <v>77</v>
      </c>
      <c r="R184" s="3" t="s">
        <v>65</v>
      </c>
      <c r="S184" s="3" t="s">
        <v>80</v>
      </c>
      <c r="T184" s="160" t="s">
        <v>264</v>
      </c>
      <c r="U184" s="160" t="s">
        <v>575</v>
      </c>
      <c r="V184" s="3" t="s">
        <v>12</v>
      </c>
      <c r="W184" s="160" t="s">
        <v>13</v>
      </c>
      <c r="X184" s="160" t="s">
        <v>15</v>
      </c>
      <c r="Y184" s="160" t="s">
        <v>61</v>
      </c>
      <c r="Z184" s="160" t="s">
        <v>50</v>
      </c>
      <c r="AA184" s="160" t="s">
        <v>44</v>
      </c>
      <c r="AB184" s="9">
        <v>3</v>
      </c>
      <c r="AC184" s="9">
        <v>5</v>
      </c>
      <c r="AD184" s="9" t="s">
        <v>926</v>
      </c>
      <c r="AE184" s="9">
        <v>3</v>
      </c>
      <c r="AF184" s="9"/>
      <c r="AG184" s="9"/>
      <c r="AH184" s="9">
        <v>3</v>
      </c>
      <c r="AI184" s="9"/>
      <c r="AJ184" s="9"/>
      <c r="AK184" s="18">
        <v>3</v>
      </c>
      <c r="AL184" s="4"/>
      <c r="AM184" s="4"/>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row>
    <row r="185" spans="1:156" s="6" customFormat="1" ht="338.25" customHeight="1">
      <c r="A185" s="364"/>
      <c r="B185" s="356"/>
      <c r="C185" s="351"/>
      <c r="D185" s="336"/>
      <c r="E185" s="300"/>
      <c r="F185" s="365"/>
      <c r="G185" s="152">
        <f t="shared" si="9"/>
        <v>5.4</v>
      </c>
      <c r="H185" s="160">
        <v>10</v>
      </c>
      <c r="I185" s="170" t="s">
        <v>757</v>
      </c>
      <c r="J185" s="160" t="s">
        <v>269</v>
      </c>
      <c r="K185" s="163">
        <f t="shared" si="7"/>
        <v>54</v>
      </c>
      <c r="L185" s="160">
        <v>100</v>
      </c>
      <c r="M185" s="160" t="s">
        <v>97</v>
      </c>
      <c r="N185" s="21">
        <v>0.05</v>
      </c>
      <c r="O185" s="145">
        <f t="shared" si="6"/>
        <v>0.027</v>
      </c>
      <c r="P185" s="3" t="s">
        <v>93</v>
      </c>
      <c r="Q185" s="160" t="s">
        <v>77</v>
      </c>
      <c r="R185" s="3" t="s">
        <v>65</v>
      </c>
      <c r="S185" s="3" t="s">
        <v>82</v>
      </c>
      <c r="T185" s="160" t="s">
        <v>264</v>
      </c>
      <c r="U185" s="160" t="s">
        <v>575</v>
      </c>
      <c r="V185" s="3" t="s">
        <v>12</v>
      </c>
      <c r="W185" s="160" t="s">
        <v>13</v>
      </c>
      <c r="X185" s="160" t="s">
        <v>15</v>
      </c>
      <c r="Y185" s="160" t="s">
        <v>61</v>
      </c>
      <c r="Z185" s="160" t="s">
        <v>50</v>
      </c>
      <c r="AA185" s="160" t="s">
        <v>44</v>
      </c>
      <c r="AB185" s="9">
        <v>0</v>
      </c>
      <c r="AC185" s="176">
        <v>0.027</v>
      </c>
      <c r="AD185" s="9" t="s">
        <v>927</v>
      </c>
      <c r="AE185" s="9">
        <v>0</v>
      </c>
      <c r="AF185" s="9"/>
      <c r="AG185" s="9"/>
      <c r="AH185" s="9">
        <v>0</v>
      </c>
      <c r="AI185" s="9"/>
      <c r="AJ185" s="9"/>
      <c r="AK185" s="143">
        <v>0.05</v>
      </c>
      <c r="AL185" s="4"/>
      <c r="AM185" s="4"/>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row>
    <row r="186" spans="1:156" s="6" customFormat="1" ht="56.25">
      <c r="A186" s="364"/>
      <c r="B186" s="357"/>
      <c r="C186" s="351"/>
      <c r="D186" s="336"/>
      <c r="E186" s="301"/>
      <c r="F186" s="51" t="s">
        <v>270</v>
      </c>
      <c r="G186" s="152">
        <f t="shared" si="9"/>
        <v>3.333333333333334</v>
      </c>
      <c r="H186" s="160">
        <v>10</v>
      </c>
      <c r="I186" s="170" t="s">
        <v>758</v>
      </c>
      <c r="J186" s="160" t="s">
        <v>271</v>
      </c>
      <c r="K186" s="163">
        <f t="shared" si="7"/>
        <v>33.333333333333336</v>
      </c>
      <c r="L186" s="160">
        <v>100</v>
      </c>
      <c r="M186" s="160" t="s">
        <v>97</v>
      </c>
      <c r="N186" s="160">
        <v>3</v>
      </c>
      <c r="O186" s="145">
        <f t="shared" si="6"/>
        <v>1</v>
      </c>
      <c r="P186" s="3" t="s">
        <v>98</v>
      </c>
      <c r="Q186" s="160" t="s">
        <v>77</v>
      </c>
      <c r="R186" s="3" t="s">
        <v>65</v>
      </c>
      <c r="S186" s="3" t="s">
        <v>82</v>
      </c>
      <c r="T186" s="160" t="s">
        <v>264</v>
      </c>
      <c r="U186" s="160" t="s">
        <v>575</v>
      </c>
      <c r="V186" s="3" t="s">
        <v>12</v>
      </c>
      <c r="W186" s="160" t="s">
        <v>13</v>
      </c>
      <c r="X186" s="160" t="s">
        <v>15</v>
      </c>
      <c r="Y186" s="160" t="s">
        <v>61</v>
      </c>
      <c r="Z186" s="160" t="s">
        <v>50</v>
      </c>
      <c r="AA186" s="160" t="s">
        <v>44</v>
      </c>
      <c r="AB186" s="9">
        <v>0</v>
      </c>
      <c r="AC186" s="9">
        <v>1</v>
      </c>
      <c r="AD186" s="9" t="s">
        <v>928</v>
      </c>
      <c r="AE186" s="9">
        <v>1</v>
      </c>
      <c r="AF186" s="9"/>
      <c r="AG186" s="9"/>
      <c r="AH186" s="9">
        <v>1</v>
      </c>
      <c r="AI186" s="9"/>
      <c r="AJ186" s="9"/>
      <c r="AK186" s="18">
        <v>1</v>
      </c>
      <c r="AL186" s="4"/>
      <c r="AM186" s="4"/>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row>
    <row r="187" spans="1:156" s="6" customFormat="1" ht="78.75">
      <c r="A187" s="358" t="s">
        <v>273</v>
      </c>
      <c r="B187" s="286">
        <f>E187</f>
        <v>2.2222222222222223</v>
      </c>
      <c r="C187" s="347" t="s">
        <v>274</v>
      </c>
      <c r="D187" s="348">
        <v>100</v>
      </c>
      <c r="E187" s="269">
        <f>(SUM(G187:G190)*D187)/100</f>
        <v>2.2222222222222223</v>
      </c>
      <c r="F187" s="244" t="s">
        <v>275</v>
      </c>
      <c r="G187" s="226">
        <f t="shared" si="9"/>
        <v>0</v>
      </c>
      <c r="H187" s="179">
        <v>50</v>
      </c>
      <c r="I187" s="179" t="s">
        <v>759</v>
      </c>
      <c r="J187" s="244" t="s">
        <v>276</v>
      </c>
      <c r="K187" s="180">
        <f t="shared" si="7"/>
        <v>0</v>
      </c>
      <c r="L187" s="213">
        <v>100</v>
      </c>
      <c r="M187" s="187" t="s">
        <v>97</v>
      </c>
      <c r="N187" s="187">
        <v>2</v>
      </c>
      <c r="O187" s="184">
        <f t="shared" si="6"/>
        <v>0</v>
      </c>
      <c r="P187" s="186" t="s">
        <v>98</v>
      </c>
      <c r="Q187" s="186" t="s">
        <v>77</v>
      </c>
      <c r="R187" s="186" t="s">
        <v>68</v>
      </c>
      <c r="S187" s="186" t="s">
        <v>80</v>
      </c>
      <c r="T187" s="187" t="s">
        <v>261</v>
      </c>
      <c r="U187" s="187" t="s">
        <v>97</v>
      </c>
      <c r="V187" s="186" t="s">
        <v>12</v>
      </c>
      <c r="W187" s="187" t="s">
        <v>56</v>
      </c>
      <c r="X187" s="187" t="s">
        <v>14</v>
      </c>
      <c r="Y187" s="187" t="s">
        <v>61</v>
      </c>
      <c r="Z187" s="187" t="s">
        <v>27</v>
      </c>
      <c r="AA187" s="187" t="s">
        <v>43</v>
      </c>
      <c r="AB187" s="202"/>
      <c r="AC187" s="202">
        <v>0</v>
      </c>
      <c r="AD187" s="202" t="s">
        <v>929</v>
      </c>
      <c r="AE187" s="202">
        <v>1</v>
      </c>
      <c r="AF187" s="202"/>
      <c r="AG187" s="202"/>
      <c r="AH187" s="202">
        <v>1</v>
      </c>
      <c r="AI187" s="202"/>
      <c r="AJ187" s="202"/>
      <c r="AK187" s="204"/>
      <c r="AL187" s="192"/>
      <c r="AM187" s="192"/>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row>
    <row r="188" spans="1:156" s="6" customFormat="1" ht="56.25">
      <c r="A188" s="359"/>
      <c r="B188" s="287"/>
      <c r="C188" s="347"/>
      <c r="D188" s="348"/>
      <c r="E188" s="302"/>
      <c r="F188" s="244" t="s">
        <v>277</v>
      </c>
      <c r="G188" s="226">
        <f t="shared" si="9"/>
        <v>2.2222222222222223</v>
      </c>
      <c r="H188" s="179">
        <v>20</v>
      </c>
      <c r="I188" s="179" t="s">
        <v>760</v>
      </c>
      <c r="J188" s="244" t="s">
        <v>278</v>
      </c>
      <c r="K188" s="180">
        <f t="shared" si="7"/>
        <v>11.11111111111111</v>
      </c>
      <c r="L188" s="213">
        <v>100</v>
      </c>
      <c r="M188" s="187" t="s">
        <v>97</v>
      </c>
      <c r="N188" s="187">
        <v>9</v>
      </c>
      <c r="O188" s="184">
        <f t="shared" si="6"/>
        <v>1</v>
      </c>
      <c r="P188" s="186" t="s">
        <v>98</v>
      </c>
      <c r="Q188" s="186" t="s">
        <v>77</v>
      </c>
      <c r="R188" s="186" t="s">
        <v>68</v>
      </c>
      <c r="S188" s="186" t="s">
        <v>80</v>
      </c>
      <c r="T188" s="187" t="s">
        <v>261</v>
      </c>
      <c r="U188" s="187" t="s">
        <v>97</v>
      </c>
      <c r="V188" s="186" t="s">
        <v>12</v>
      </c>
      <c r="W188" s="187" t="s">
        <v>56</v>
      </c>
      <c r="X188" s="187" t="s">
        <v>15</v>
      </c>
      <c r="Y188" s="187" t="s">
        <v>61</v>
      </c>
      <c r="Z188" s="187" t="s">
        <v>27</v>
      </c>
      <c r="AA188" s="187" t="s">
        <v>43</v>
      </c>
      <c r="AB188" s="202"/>
      <c r="AC188" s="202">
        <v>1</v>
      </c>
      <c r="AD188" s="202" t="s">
        <v>930</v>
      </c>
      <c r="AE188" s="202">
        <v>3</v>
      </c>
      <c r="AF188" s="202"/>
      <c r="AG188" s="202"/>
      <c r="AH188" s="202">
        <v>3</v>
      </c>
      <c r="AI188" s="202"/>
      <c r="AJ188" s="202"/>
      <c r="AK188" s="204">
        <v>3</v>
      </c>
      <c r="AL188" s="192"/>
      <c r="AM188" s="192"/>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row>
    <row r="189" spans="1:156" s="6" customFormat="1" ht="56.25">
      <c r="A189" s="359"/>
      <c r="B189" s="287"/>
      <c r="C189" s="347"/>
      <c r="D189" s="348"/>
      <c r="E189" s="302"/>
      <c r="F189" s="244" t="s">
        <v>279</v>
      </c>
      <c r="G189" s="226">
        <f t="shared" si="9"/>
        <v>0</v>
      </c>
      <c r="H189" s="179">
        <v>20</v>
      </c>
      <c r="I189" s="179" t="s">
        <v>761</v>
      </c>
      <c r="J189" s="244" t="s">
        <v>280</v>
      </c>
      <c r="K189" s="180">
        <f t="shared" si="7"/>
        <v>0</v>
      </c>
      <c r="L189" s="213">
        <v>100</v>
      </c>
      <c r="M189" s="187" t="s">
        <v>97</v>
      </c>
      <c r="N189" s="187">
        <v>1</v>
      </c>
      <c r="O189" s="184">
        <f t="shared" si="6"/>
        <v>0</v>
      </c>
      <c r="P189" s="186" t="s">
        <v>98</v>
      </c>
      <c r="Q189" s="186" t="s">
        <v>77</v>
      </c>
      <c r="R189" s="186" t="s">
        <v>68</v>
      </c>
      <c r="S189" s="186" t="s">
        <v>80</v>
      </c>
      <c r="T189" s="187" t="s">
        <v>261</v>
      </c>
      <c r="U189" s="187" t="s">
        <v>97</v>
      </c>
      <c r="V189" s="186" t="s">
        <v>12</v>
      </c>
      <c r="W189" s="187" t="s">
        <v>56</v>
      </c>
      <c r="X189" s="187" t="s">
        <v>14</v>
      </c>
      <c r="Y189" s="187" t="s">
        <v>61</v>
      </c>
      <c r="Z189" s="187" t="s">
        <v>27</v>
      </c>
      <c r="AA189" s="187" t="s">
        <v>43</v>
      </c>
      <c r="AB189" s="202"/>
      <c r="AC189" s="202">
        <v>0</v>
      </c>
      <c r="AD189" s="202" t="s">
        <v>929</v>
      </c>
      <c r="AE189" s="202"/>
      <c r="AF189" s="202"/>
      <c r="AG189" s="202"/>
      <c r="AH189" s="202">
        <v>1</v>
      </c>
      <c r="AI189" s="202"/>
      <c r="AJ189" s="202"/>
      <c r="AK189" s="204"/>
      <c r="AL189" s="192"/>
      <c r="AM189" s="192"/>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row>
    <row r="190" spans="1:156" s="6" customFormat="1" ht="56.25">
      <c r="A190" s="359"/>
      <c r="B190" s="288"/>
      <c r="C190" s="347"/>
      <c r="D190" s="348"/>
      <c r="E190" s="270"/>
      <c r="F190" s="244" t="s">
        <v>281</v>
      </c>
      <c r="G190" s="226">
        <f t="shared" si="9"/>
        <v>0</v>
      </c>
      <c r="H190" s="179">
        <v>10</v>
      </c>
      <c r="I190" s="179" t="s">
        <v>762</v>
      </c>
      <c r="J190" s="244" t="s">
        <v>282</v>
      </c>
      <c r="K190" s="180">
        <f t="shared" si="7"/>
        <v>0</v>
      </c>
      <c r="L190" s="213">
        <v>100</v>
      </c>
      <c r="M190" s="187" t="s">
        <v>97</v>
      </c>
      <c r="N190" s="183">
        <v>0.05</v>
      </c>
      <c r="O190" s="184">
        <f t="shared" si="6"/>
        <v>0</v>
      </c>
      <c r="P190" s="186" t="s">
        <v>93</v>
      </c>
      <c r="Q190" s="186" t="s">
        <v>77</v>
      </c>
      <c r="R190" s="186" t="s">
        <v>68</v>
      </c>
      <c r="S190" s="186" t="s">
        <v>80</v>
      </c>
      <c r="T190" s="187" t="s">
        <v>261</v>
      </c>
      <c r="U190" s="187" t="s">
        <v>97</v>
      </c>
      <c r="V190" s="186" t="s">
        <v>12</v>
      </c>
      <c r="W190" s="187" t="s">
        <v>56</v>
      </c>
      <c r="X190" s="187" t="s">
        <v>54</v>
      </c>
      <c r="Y190" s="187" t="s">
        <v>61</v>
      </c>
      <c r="Z190" s="187" t="s">
        <v>27</v>
      </c>
      <c r="AA190" s="187" t="s">
        <v>44</v>
      </c>
      <c r="AB190" s="202"/>
      <c r="AC190" s="202">
        <v>0</v>
      </c>
      <c r="AD190" s="202" t="s">
        <v>929</v>
      </c>
      <c r="AE190" s="202"/>
      <c r="AF190" s="202"/>
      <c r="AG190" s="202"/>
      <c r="AH190" s="202"/>
      <c r="AI190" s="202"/>
      <c r="AJ190" s="202"/>
      <c r="AK190" s="204">
        <v>5</v>
      </c>
      <c r="AL190" s="192"/>
      <c r="AM190" s="192"/>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row>
    <row r="191" spans="1:156" s="6" customFormat="1" ht="67.5">
      <c r="A191" s="350" t="s">
        <v>283</v>
      </c>
      <c r="B191" s="355">
        <f>(E191+E194)</f>
        <v>20.8</v>
      </c>
      <c r="C191" s="351" t="s">
        <v>284</v>
      </c>
      <c r="D191" s="336">
        <v>40</v>
      </c>
      <c r="E191" s="299">
        <f>(SUM(G191:G193)*D191)/100</f>
        <v>7.3</v>
      </c>
      <c r="F191" s="160" t="s">
        <v>285</v>
      </c>
      <c r="G191" s="152">
        <f t="shared" si="9"/>
        <v>8.25</v>
      </c>
      <c r="H191" s="163">
        <v>33</v>
      </c>
      <c r="I191" s="170" t="s">
        <v>763</v>
      </c>
      <c r="J191" s="160" t="s">
        <v>286</v>
      </c>
      <c r="K191" s="163">
        <f t="shared" si="7"/>
        <v>25</v>
      </c>
      <c r="L191" s="161">
        <v>100</v>
      </c>
      <c r="M191" s="160" t="s">
        <v>97</v>
      </c>
      <c r="N191" s="159">
        <v>8</v>
      </c>
      <c r="O191" s="145">
        <f t="shared" si="6"/>
        <v>2</v>
      </c>
      <c r="P191" s="3" t="s">
        <v>98</v>
      </c>
      <c r="Q191" s="3" t="s">
        <v>78</v>
      </c>
      <c r="R191" s="3" t="s">
        <v>63</v>
      </c>
      <c r="S191" s="3" t="s">
        <v>80</v>
      </c>
      <c r="T191" s="160" t="s">
        <v>287</v>
      </c>
      <c r="U191" s="160" t="s">
        <v>97</v>
      </c>
      <c r="V191" s="3" t="s">
        <v>12</v>
      </c>
      <c r="W191" s="160" t="s">
        <v>13</v>
      </c>
      <c r="X191" s="160" t="s">
        <v>14</v>
      </c>
      <c r="Y191" s="160" t="s">
        <v>60</v>
      </c>
      <c r="Z191" s="160" t="s">
        <v>50</v>
      </c>
      <c r="AA191" s="160" t="s">
        <v>45</v>
      </c>
      <c r="AB191" s="9">
        <v>2</v>
      </c>
      <c r="AC191" s="9">
        <v>2</v>
      </c>
      <c r="AD191" s="9" t="s">
        <v>931</v>
      </c>
      <c r="AE191" s="9">
        <v>2</v>
      </c>
      <c r="AF191" s="9"/>
      <c r="AG191" s="9"/>
      <c r="AH191" s="9">
        <v>2</v>
      </c>
      <c r="AI191" s="9"/>
      <c r="AJ191" s="9"/>
      <c r="AK191" s="18">
        <v>2</v>
      </c>
      <c r="AL191" s="4"/>
      <c r="AM191" s="4"/>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row>
    <row r="192" spans="1:156" s="6" customFormat="1" ht="78.75">
      <c r="A192" s="350"/>
      <c r="B192" s="356"/>
      <c r="C192" s="351"/>
      <c r="D192" s="336"/>
      <c r="E192" s="300"/>
      <c r="F192" s="160" t="s">
        <v>288</v>
      </c>
      <c r="G192" s="152">
        <f t="shared" si="9"/>
        <v>6.6</v>
      </c>
      <c r="H192" s="163">
        <v>33</v>
      </c>
      <c r="I192" s="170" t="s">
        <v>764</v>
      </c>
      <c r="J192" s="160" t="s">
        <v>289</v>
      </c>
      <c r="K192" s="163">
        <f t="shared" si="7"/>
        <v>20</v>
      </c>
      <c r="L192" s="161">
        <v>100</v>
      </c>
      <c r="M192" s="160" t="s">
        <v>97</v>
      </c>
      <c r="N192" s="159">
        <v>10</v>
      </c>
      <c r="O192" s="145">
        <f aca="true" t="shared" si="10" ref="O192:O197">+AC192+AF192+AI192+AL192</f>
        <v>2</v>
      </c>
      <c r="P192" s="3" t="s">
        <v>98</v>
      </c>
      <c r="Q192" s="3" t="s">
        <v>78</v>
      </c>
      <c r="R192" s="3" t="s">
        <v>63</v>
      </c>
      <c r="S192" s="3" t="s">
        <v>80</v>
      </c>
      <c r="T192" s="160" t="s">
        <v>287</v>
      </c>
      <c r="U192" s="160" t="s">
        <v>97</v>
      </c>
      <c r="V192" s="3" t="s">
        <v>12</v>
      </c>
      <c r="W192" s="160" t="s">
        <v>13</v>
      </c>
      <c r="X192" s="160" t="s">
        <v>14</v>
      </c>
      <c r="Y192" s="160" t="s">
        <v>60</v>
      </c>
      <c r="Z192" s="160" t="s">
        <v>50</v>
      </c>
      <c r="AA192" s="160" t="s">
        <v>45</v>
      </c>
      <c r="AB192" s="9">
        <v>2</v>
      </c>
      <c r="AC192" s="9">
        <v>2</v>
      </c>
      <c r="AD192" s="9" t="s">
        <v>932</v>
      </c>
      <c r="AE192" s="9">
        <v>3</v>
      </c>
      <c r="AF192" s="9"/>
      <c r="AG192" s="9"/>
      <c r="AH192" s="9">
        <v>3</v>
      </c>
      <c r="AI192" s="9"/>
      <c r="AJ192" s="9"/>
      <c r="AK192" s="18">
        <v>2</v>
      </c>
      <c r="AL192" s="4"/>
      <c r="AM192" s="4"/>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row>
    <row r="193" spans="1:156" s="6" customFormat="1" ht="78.75">
      <c r="A193" s="350"/>
      <c r="B193" s="356"/>
      <c r="C193" s="351"/>
      <c r="D193" s="336"/>
      <c r="E193" s="301"/>
      <c r="F193" s="160" t="s">
        <v>290</v>
      </c>
      <c r="G193" s="152">
        <f t="shared" si="9"/>
        <v>3.4</v>
      </c>
      <c r="H193" s="163">
        <v>34</v>
      </c>
      <c r="I193" s="170" t="s">
        <v>765</v>
      </c>
      <c r="J193" s="160" t="s">
        <v>291</v>
      </c>
      <c r="K193" s="163">
        <f>(O193*L193)/N193</f>
        <v>10</v>
      </c>
      <c r="L193" s="161">
        <v>100</v>
      </c>
      <c r="M193" s="160" t="s">
        <v>97</v>
      </c>
      <c r="N193" s="159">
        <v>10</v>
      </c>
      <c r="O193" s="145">
        <f t="shared" si="10"/>
        <v>1</v>
      </c>
      <c r="P193" s="3" t="s">
        <v>98</v>
      </c>
      <c r="Q193" s="3" t="s">
        <v>78</v>
      </c>
      <c r="R193" s="3" t="s">
        <v>63</v>
      </c>
      <c r="S193" s="3" t="s">
        <v>80</v>
      </c>
      <c r="T193" s="160" t="s">
        <v>287</v>
      </c>
      <c r="U193" s="160" t="s">
        <v>97</v>
      </c>
      <c r="V193" s="3" t="s">
        <v>12</v>
      </c>
      <c r="W193" s="160" t="s">
        <v>13</v>
      </c>
      <c r="X193" s="160" t="s">
        <v>14</v>
      </c>
      <c r="Y193" s="160" t="s">
        <v>60</v>
      </c>
      <c r="Z193" s="160" t="s">
        <v>50</v>
      </c>
      <c r="AA193" s="160" t="s">
        <v>45</v>
      </c>
      <c r="AB193" s="9">
        <v>1</v>
      </c>
      <c r="AC193" s="9">
        <v>1</v>
      </c>
      <c r="AD193" s="9" t="s">
        <v>933</v>
      </c>
      <c r="AE193" s="9">
        <v>3</v>
      </c>
      <c r="AF193" s="9"/>
      <c r="AG193" s="9"/>
      <c r="AH193" s="9">
        <v>3</v>
      </c>
      <c r="AI193" s="9"/>
      <c r="AJ193" s="9"/>
      <c r="AK193" s="18">
        <v>3</v>
      </c>
      <c r="AL193" s="4"/>
      <c r="AM193" s="4"/>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row>
    <row r="194" spans="1:156" s="6" customFormat="1" ht="56.25">
      <c r="A194" s="350"/>
      <c r="B194" s="356"/>
      <c r="C194" s="351" t="s">
        <v>292</v>
      </c>
      <c r="D194" s="336">
        <v>60</v>
      </c>
      <c r="E194" s="299">
        <f>(SUM(G194:G197)*D194)/100</f>
        <v>13.5</v>
      </c>
      <c r="F194" s="160" t="s">
        <v>293</v>
      </c>
      <c r="G194" s="152">
        <f t="shared" si="9"/>
        <v>6.25</v>
      </c>
      <c r="H194" s="163">
        <v>25</v>
      </c>
      <c r="I194" s="170" t="s">
        <v>766</v>
      </c>
      <c r="J194" s="160" t="s">
        <v>294</v>
      </c>
      <c r="K194" s="163">
        <f>(O194*L194)/N194</f>
        <v>25</v>
      </c>
      <c r="L194" s="161">
        <v>100</v>
      </c>
      <c r="M194" s="160" t="s">
        <v>97</v>
      </c>
      <c r="N194" s="159">
        <v>20</v>
      </c>
      <c r="O194" s="145">
        <f t="shared" si="10"/>
        <v>5</v>
      </c>
      <c r="P194" s="3" t="s">
        <v>959</v>
      </c>
      <c r="Q194" s="3" t="s">
        <v>78</v>
      </c>
      <c r="R194" s="3" t="s">
        <v>63</v>
      </c>
      <c r="S194" s="3" t="s">
        <v>80</v>
      </c>
      <c r="T194" s="160" t="s">
        <v>287</v>
      </c>
      <c r="U194" s="160" t="s">
        <v>97</v>
      </c>
      <c r="V194" s="3" t="s">
        <v>12</v>
      </c>
      <c r="W194" s="160" t="s">
        <v>13</v>
      </c>
      <c r="X194" s="160" t="s">
        <v>14</v>
      </c>
      <c r="Y194" s="160" t="s">
        <v>61</v>
      </c>
      <c r="Z194" s="160" t="s">
        <v>50</v>
      </c>
      <c r="AA194" s="160" t="s">
        <v>11</v>
      </c>
      <c r="AB194" s="9">
        <v>5</v>
      </c>
      <c r="AC194" s="9">
        <v>5</v>
      </c>
      <c r="AD194" s="9" t="s">
        <v>934</v>
      </c>
      <c r="AE194" s="9">
        <v>5</v>
      </c>
      <c r="AF194" s="9"/>
      <c r="AG194" s="9"/>
      <c r="AH194" s="9">
        <v>5</v>
      </c>
      <c r="AI194" s="9"/>
      <c r="AJ194" s="9"/>
      <c r="AK194" s="18">
        <v>5</v>
      </c>
      <c r="AL194" s="4"/>
      <c r="AM194" s="4"/>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row>
    <row r="195" spans="1:156" s="6" customFormat="1" ht="56.25">
      <c r="A195" s="350"/>
      <c r="B195" s="356"/>
      <c r="C195" s="351"/>
      <c r="D195" s="336"/>
      <c r="E195" s="300"/>
      <c r="F195" s="160" t="s">
        <v>295</v>
      </c>
      <c r="G195" s="152">
        <f t="shared" si="9"/>
        <v>6.25</v>
      </c>
      <c r="H195" s="163">
        <v>25</v>
      </c>
      <c r="I195" s="170" t="s">
        <v>767</v>
      </c>
      <c r="J195" s="163" t="s">
        <v>296</v>
      </c>
      <c r="K195" s="163">
        <f>(O195*L195)/N195</f>
        <v>25</v>
      </c>
      <c r="L195" s="161">
        <v>100</v>
      </c>
      <c r="M195" s="160" t="s">
        <v>97</v>
      </c>
      <c r="N195" s="159">
        <v>20</v>
      </c>
      <c r="O195" s="145">
        <f t="shared" si="10"/>
        <v>5</v>
      </c>
      <c r="P195" s="3" t="s">
        <v>98</v>
      </c>
      <c r="Q195" s="3" t="s">
        <v>78</v>
      </c>
      <c r="R195" s="3" t="s">
        <v>63</v>
      </c>
      <c r="S195" s="3" t="s">
        <v>80</v>
      </c>
      <c r="T195" s="160" t="s">
        <v>287</v>
      </c>
      <c r="U195" s="160" t="s">
        <v>97</v>
      </c>
      <c r="V195" s="3" t="s">
        <v>12</v>
      </c>
      <c r="W195" s="160" t="s">
        <v>13</v>
      </c>
      <c r="X195" s="160" t="s">
        <v>14</v>
      </c>
      <c r="Y195" s="160" t="s">
        <v>61</v>
      </c>
      <c r="Z195" s="160" t="s">
        <v>50</v>
      </c>
      <c r="AA195" s="160" t="s">
        <v>11</v>
      </c>
      <c r="AB195" s="9">
        <v>5</v>
      </c>
      <c r="AC195" s="9">
        <v>5</v>
      </c>
      <c r="AD195" s="9" t="s">
        <v>935</v>
      </c>
      <c r="AE195" s="9">
        <v>5</v>
      </c>
      <c r="AF195" s="9"/>
      <c r="AG195" s="9"/>
      <c r="AH195" s="9">
        <v>5</v>
      </c>
      <c r="AI195" s="9"/>
      <c r="AJ195" s="9"/>
      <c r="AK195" s="18">
        <v>5</v>
      </c>
      <c r="AL195" s="4"/>
      <c r="AM195" s="4"/>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row>
    <row r="196" spans="1:156" s="6" customFormat="1" ht="78.75">
      <c r="A196" s="350"/>
      <c r="B196" s="356"/>
      <c r="C196" s="351"/>
      <c r="D196" s="336"/>
      <c r="E196" s="300"/>
      <c r="F196" s="160" t="s">
        <v>297</v>
      </c>
      <c r="G196" s="152">
        <f t="shared" si="9"/>
        <v>5</v>
      </c>
      <c r="H196" s="163">
        <v>25</v>
      </c>
      <c r="I196" s="170" t="s">
        <v>768</v>
      </c>
      <c r="J196" s="163" t="s">
        <v>298</v>
      </c>
      <c r="K196" s="163">
        <f>(O196*L196)/N196</f>
        <v>20</v>
      </c>
      <c r="L196" s="161">
        <v>100</v>
      </c>
      <c r="M196" s="160" t="s">
        <v>97</v>
      </c>
      <c r="N196" s="159">
        <v>5</v>
      </c>
      <c r="O196" s="145">
        <f t="shared" si="10"/>
        <v>1</v>
      </c>
      <c r="P196" s="3" t="s">
        <v>98</v>
      </c>
      <c r="Q196" s="3" t="s">
        <v>78</v>
      </c>
      <c r="R196" s="3" t="s">
        <v>63</v>
      </c>
      <c r="S196" s="3" t="s">
        <v>80</v>
      </c>
      <c r="T196" s="160" t="s">
        <v>287</v>
      </c>
      <c r="U196" s="160" t="s">
        <v>97</v>
      </c>
      <c r="V196" s="3" t="s">
        <v>12</v>
      </c>
      <c r="W196" s="160" t="s">
        <v>13</v>
      </c>
      <c r="X196" s="160" t="s">
        <v>14</v>
      </c>
      <c r="Y196" s="160" t="s">
        <v>61</v>
      </c>
      <c r="Z196" s="160" t="s">
        <v>50</v>
      </c>
      <c r="AA196" s="160" t="s">
        <v>11</v>
      </c>
      <c r="AB196" s="149">
        <v>1</v>
      </c>
      <c r="AC196" s="149">
        <v>1</v>
      </c>
      <c r="AD196" s="9" t="s">
        <v>936</v>
      </c>
      <c r="AE196" s="16">
        <v>1</v>
      </c>
      <c r="AF196" s="16"/>
      <c r="AG196" s="16"/>
      <c r="AH196" s="16">
        <v>2</v>
      </c>
      <c r="AI196" s="16"/>
      <c r="AJ196" s="16"/>
      <c r="AK196" s="144">
        <v>1</v>
      </c>
      <c r="AL196" s="4"/>
      <c r="AM196" s="4"/>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row>
    <row r="197" spans="1:156" s="6" customFormat="1" ht="56.25">
      <c r="A197" s="350"/>
      <c r="B197" s="357"/>
      <c r="C197" s="351"/>
      <c r="D197" s="336"/>
      <c r="E197" s="301"/>
      <c r="F197" s="160" t="s">
        <v>299</v>
      </c>
      <c r="G197" s="152">
        <f t="shared" si="9"/>
        <v>5</v>
      </c>
      <c r="H197" s="163">
        <v>25</v>
      </c>
      <c r="I197" s="170" t="s">
        <v>769</v>
      </c>
      <c r="J197" s="163" t="s">
        <v>300</v>
      </c>
      <c r="K197" s="163">
        <f>(O197*L197)/N197</f>
        <v>20</v>
      </c>
      <c r="L197" s="161">
        <v>100</v>
      </c>
      <c r="M197" s="160" t="s">
        <v>97</v>
      </c>
      <c r="N197" s="159">
        <v>5</v>
      </c>
      <c r="O197" s="145">
        <f t="shared" si="10"/>
        <v>1</v>
      </c>
      <c r="P197" s="3" t="s">
        <v>98</v>
      </c>
      <c r="Q197" s="3" t="s">
        <v>78</v>
      </c>
      <c r="R197" s="3" t="s">
        <v>63</v>
      </c>
      <c r="S197" s="3" t="s">
        <v>80</v>
      </c>
      <c r="T197" s="160" t="s">
        <v>287</v>
      </c>
      <c r="U197" s="160" t="s">
        <v>97</v>
      </c>
      <c r="V197" s="3" t="s">
        <v>12</v>
      </c>
      <c r="W197" s="160" t="s">
        <v>13</v>
      </c>
      <c r="X197" s="160" t="s">
        <v>14</v>
      </c>
      <c r="Y197" s="160" t="s">
        <v>61</v>
      </c>
      <c r="Z197" s="160" t="s">
        <v>50</v>
      </c>
      <c r="AA197" s="160" t="s">
        <v>11</v>
      </c>
      <c r="AB197" s="149">
        <v>1</v>
      </c>
      <c r="AC197" s="149">
        <v>1</v>
      </c>
      <c r="AD197" s="9" t="s">
        <v>937</v>
      </c>
      <c r="AE197" s="16">
        <v>1</v>
      </c>
      <c r="AF197" s="16"/>
      <c r="AG197" s="16"/>
      <c r="AH197" s="16">
        <v>2</v>
      </c>
      <c r="AI197" s="16"/>
      <c r="AJ197" s="16"/>
      <c r="AK197" s="144">
        <v>1</v>
      </c>
      <c r="AL197" s="4"/>
      <c r="AM197" s="4"/>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row>
    <row r="198" spans="28:29" ht="15">
      <c r="AB198" s="6"/>
      <c r="AC198" s="6"/>
    </row>
    <row r="199" spans="28:29" ht="15">
      <c r="AB199" s="6"/>
      <c r="AC199" s="6"/>
    </row>
    <row r="200" spans="28:29" ht="15">
      <c r="AB200" s="6"/>
      <c r="AC200" s="6"/>
    </row>
    <row r="201" spans="28:29" ht="15">
      <c r="AB201" s="6"/>
      <c r="AC201" s="6"/>
    </row>
    <row r="202" spans="28:29" ht="15">
      <c r="AB202" s="6"/>
      <c r="AC202" s="6"/>
    </row>
    <row r="203" spans="28:29" ht="15">
      <c r="AB203" s="6"/>
      <c r="AC203" s="6"/>
    </row>
    <row r="204" spans="28:29" ht="15">
      <c r="AB204" s="6"/>
      <c r="AC204" s="6"/>
    </row>
    <row r="205" spans="28:29" ht="15">
      <c r="AB205" s="6"/>
      <c r="AC205" s="6"/>
    </row>
    <row r="206" spans="28:29" ht="15">
      <c r="AB206" s="6"/>
      <c r="AC206" s="6"/>
    </row>
    <row r="207" spans="28:29" ht="15">
      <c r="AB207" s="6"/>
      <c r="AC207" s="6"/>
    </row>
    <row r="208" spans="28:29" ht="15">
      <c r="AB208" s="6"/>
      <c r="AC208" s="6"/>
    </row>
    <row r="209" spans="28:29" ht="15">
      <c r="AB209" s="6"/>
      <c r="AC209" s="6"/>
    </row>
    <row r="210" spans="28:29" ht="15">
      <c r="AB210" s="6"/>
      <c r="AC210" s="6"/>
    </row>
    <row r="211" spans="28:29" ht="15">
      <c r="AB211" s="6"/>
      <c r="AC211" s="6"/>
    </row>
    <row r="212" spans="28:29" ht="15">
      <c r="AB212" s="6"/>
      <c r="AC212" s="6"/>
    </row>
    <row r="213" spans="28:29" ht="15">
      <c r="AB213" s="6"/>
      <c r="AC213" s="6"/>
    </row>
    <row r="214" spans="28:29" ht="15">
      <c r="AB214" s="6"/>
      <c r="AC214" s="6"/>
    </row>
    <row r="215" spans="28:29" ht="15">
      <c r="AB215" s="6"/>
      <c r="AC215" s="6"/>
    </row>
    <row r="216" spans="28:29" ht="15">
      <c r="AB216" s="6"/>
      <c r="AC216" s="6"/>
    </row>
    <row r="217" spans="28:29" ht="15">
      <c r="AB217" s="6"/>
      <c r="AC217" s="6"/>
    </row>
    <row r="218" spans="28:29" ht="15">
      <c r="AB218" s="6"/>
      <c r="AC218" s="6"/>
    </row>
    <row r="219" spans="28:29" ht="15">
      <c r="AB219" s="6"/>
      <c r="AC219" s="6"/>
    </row>
    <row r="220" spans="28:29" ht="15">
      <c r="AB220" s="6"/>
      <c r="AC220" s="6"/>
    </row>
    <row r="221" spans="28:29" ht="15">
      <c r="AB221" s="6"/>
      <c r="AC221" s="6"/>
    </row>
    <row r="222" spans="28:29" ht="15">
      <c r="AB222" s="6"/>
      <c r="AC222" s="6"/>
    </row>
    <row r="223" spans="28:29" ht="15">
      <c r="AB223" s="6"/>
      <c r="AC223" s="6"/>
    </row>
    <row r="224" spans="28:29" ht="15">
      <c r="AB224" s="6"/>
      <c r="AC224" s="6"/>
    </row>
    <row r="225" spans="28:29" ht="15">
      <c r="AB225" s="6"/>
      <c r="AC225" s="6"/>
    </row>
    <row r="226" spans="28:29" ht="15">
      <c r="AB226" s="6"/>
      <c r="AC226" s="6"/>
    </row>
    <row r="227" spans="28:29" ht="15">
      <c r="AB227" s="6"/>
      <c r="AC227" s="6"/>
    </row>
    <row r="228" spans="28:29" ht="15">
      <c r="AB228" s="6"/>
      <c r="AC228" s="6"/>
    </row>
    <row r="229" spans="28:29" ht="15">
      <c r="AB229" s="6"/>
      <c r="AC229" s="6"/>
    </row>
    <row r="230" spans="28:29" ht="15">
      <c r="AB230" s="6"/>
      <c r="AC230" s="6"/>
    </row>
    <row r="231" spans="28:29" ht="15">
      <c r="AB231" s="6"/>
      <c r="AC231" s="6"/>
    </row>
    <row r="232" spans="28:29" ht="15">
      <c r="AB232" s="6"/>
      <c r="AC232" s="6"/>
    </row>
    <row r="233" spans="28:29" ht="15">
      <c r="AB233" s="6"/>
      <c r="AC233" s="6"/>
    </row>
    <row r="234" spans="28:29" ht="15">
      <c r="AB234" s="6"/>
      <c r="AC234" s="6"/>
    </row>
    <row r="235" spans="28:29" ht="15">
      <c r="AB235" s="6"/>
      <c r="AC235" s="6"/>
    </row>
    <row r="236" spans="28:29" ht="15">
      <c r="AB236" s="6"/>
      <c r="AC236" s="6"/>
    </row>
    <row r="237" spans="28:29" ht="15">
      <c r="AB237" s="6"/>
      <c r="AC237" s="6"/>
    </row>
    <row r="238" spans="28:29" ht="15">
      <c r="AB238" s="6"/>
      <c r="AC238" s="6"/>
    </row>
    <row r="239" spans="28:29" ht="15">
      <c r="AB239" s="6"/>
      <c r="AC239" s="6"/>
    </row>
    <row r="240" spans="28:29" ht="15">
      <c r="AB240" s="6"/>
      <c r="AC240" s="6"/>
    </row>
    <row r="241" spans="28:29" ht="15">
      <c r="AB241" s="6"/>
      <c r="AC241" s="6"/>
    </row>
    <row r="242" spans="28:29" ht="15">
      <c r="AB242" s="6"/>
      <c r="AC242" s="6"/>
    </row>
    <row r="243" spans="28:29" ht="15">
      <c r="AB243" s="6"/>
      <c r="AC243" s="6"/>
    </row>
    <row r="244" spans="28:29" ht="15">
      <c r="AB244" s="6"/>
      <c r="AC244" s="6"/>
    </row>
    <row r="245" spans="28:29" ht="15">
      <c r="AB245" s="6"/>
      <c r="AC245" s="6"/>
    </row>
    <row r="246" spans="28:29" ht="15">
      <c r="AB246" s="6"/>
      <c r="AC246" s="6"/>
    </row>
    <row r="247" spans="28:29" ht="15">
      <c r="AB247" s="6"/>
      <c r="AC247" s="6"/>
    </row>
    <row r="248" spans="28:29" ht="15">
      <c r="AB248" s="6"/>
      <c r="AC248" s="6"/>
    </row>
    <row r="249" spans="28:29" ht="15">
      <c r="AB249" s="6"/>
      <c r="AC249" s="6"/>
    </row>
    <row r="250" spans="28:29" ht="15">
      <c r="AB250" s="6"/>
      <c r="AC250" s="6"/>
    </row>
    <row r="251" spans="28:29" ht="15">
      <c r="AB251" s="6"/>
      <c r="AC251" s="6"/>
    </row>
    <row r="252" spans="28:29" ht="15">
      <c r="AB252" s="6"/>
      <c r="AC252" s="6"/>
    </row>
    <row r="253" spans="28:29" ht="15">
      <c r="AB253" s="6"/>
      <c r="AC253" s="6"/>
    </row>
    <row r="254" spans="28:29" ht="15">
      <c r="AB254" s="6"/>
      <c r="AC254" s="6"/>
    </row>
    <row r="255" spans="28:29" ht="15">
      <c r="AB255" s="6"/>
      <c r="AC255" s="6"/>
    </row>
    <row r="256" spans="28:29" ht="15">
      <c r="AB256" s="6"/>
      <c r="AC256" s="6"/>
    </row>
    <row r="257" spans="28:29" ht="15">
      <c r="AB257" s="6"/>
      <c r="AC257" s="6"/>
    </row>
    <row r="258" spans="28:29" ht="15">
      <c r="AB258" s="6"/>
      <c r="AC258" s="6"/>
    </row>
    <row r="259" spans="28:29" ht="15">
      <c r="AB259" s="6"/>
      <c r="AC259" s="6"/>
    </row>
    <row r="260" spans="28:29" ht="15">
      <c r="AB260" s="6"/>
      <c r="AC260" s="6"/>
    </row>
    <row r="261" spans="28:29" ht="15">
      <c r="AB261" s="6"/>
      <c r="AC261" s="6"/>
    </row>
    <row r="262" spans="28:29" ht="15">
      <c r="AB262" s="6"/>
      <c r="AC262" s="6"/>
    </row>
    <row r="263" spans="28:29" ht="15">
      <c r="AB263" s="6"/>
      <c r="AC263" s="6"/>
    </row>
    <row r="264" spans="28:29" ht="15">
      <c r="AB264" s="6"/>
      <c r="AC264" s="6"/>
    </row>
    <row r="265" spans="28:29" ht="15">
      <c r="AB265" s="6"/>
      <c r="AC265" s="6"/>
    </row>
    <row r="266" spans="28:29" ht="15">
      <c r="AB266" s="6"/>
      <c r="AC266" s="6"/>
    </row>
    <row r="267" spans="28:29" ht="15">
      <c r="AB267" s="6"/>
      <c r="AC267" s="6"/>
    </row>
    <row r="268" spans="28:29" ht="15">
      <c r="AB268" s="6"/>
      <c r="AC268" s="6"/>
    </row>
    <row r="269" spans="28:29" ht="15">
      <c r="AB269" s="6"/>
      <c r="AC269" s="6"/>
    </row>
    <row r="270" spans="28:29" ht="15">
      <c r="AB270" s="6"/>
      <c r="AC270" s="6"/>
    </row>
    <row r="271" spans="28:29" ht="15">
      <c r="AB271" s="6"/>
      <c r="AC271" s="6"/>
    </row>
    <row r="272" spans="28:29" ht="15">
      <c r="AB272" s="6"/>
      <c r="AC272" s="6"/>
    </row>
    <row r="273" spans="28:29" ht="15">
      <c r="AB273" s="6"/>
      <c r="AC273" s="6"/>
    </row>
    <row r="274" spans="28:29" ht="15">
      <c r="AB274" s="6"/>
      <c r="AC274" s="6"/>
    </row>
    <row r="275" spans="28:29" ht="15">
      <c r="AB275" s="6"/>
      <c r="AC275" s="6"/>
    </row>
    <row r="276" spans="28:29" ht="15">
      <c r="AB276" s="6"/>
      <c r="AC276" s="6"/>
    </row>
    <row r="277" spans="28:29" ht="15">
      <c r="AB277" s="6"/>
      <c r="AC277" s="6"/>
    </row>
    <row r="278" spans="28:29" ht="15">
      <c r="AB278" s="6"/>
      <c r="AC278" s="6"/>
    </row>
    <row r="279" spans="28:29" ht="15">
      <c r="AB279" s="6"/>
      <c r="AC279" s="6"/>
    </row>
    <row r="280" spans="28:29" ht="15">
      <c r="AB280" s="6"/>
      <c r="AC280" s="6"/>
    </row>
    <row r="281" spans="28:29" ht="15">
      <c r="AB281" s="6"/>
      <c r="AC281" s="6"/>
    </row>
    <row r="282" spans="28:29" ht="15">
      <c r="AB282" s="6"/>
      <c r="AC282" s="6"/>
    </row>
    <row r="283" spans="28:29" ht="15">
      <c r="AB283" s="6"/>
      <c r="AC283" s="6"/>
    </row>
    <row r="284" spans="28:29" ht="15">
      <c r="AB284" s="6"/>
      <c r="AC284" s="6"/>
    </row>
    <row r="285" spans="28:29" ht="15">
      <c r="AB285" s="6"/>
      <c r="AC285" s="6"/>
    </row>
    <row r="286" spans="28:29" ht="15">
      <c r="AB286" s="6"/>
      <c r="AC286" s="6"/>
    </row>
    <row r="287" spans="28:29" ht="15">
      <c r="AB287" s="6"/>
      <c r="AC287" s="6"/>
    </row>
    <row r="288" spans="28:29" ht="15">
      <c r="AB288" s="6"/>
      <c r="AC288" s="6"/>
    </row>
    <row r="289" spans="28:29" ht="15">
      <c r="AB289" s="6"/>
      <c r="AC289" s="6"/>
    </row>
    <row r="290" spans="28:29" ht="15">
      <c r="AB290" s="6"/>
      <c r="AC290" s="6"/>
    </row>
    <row r="291" spans="28:29" ht="15">
      <c r="AB291" s="6"/>
      <c r="AC291" s="6"/>
    </row>
    <row r="292" spans="28:29" ht="15">
      <c r="AB292" s="6"/>
      <c r="AC292" s="6"/>
    </row>
    <row r="293" spans="28:29" ht="15">
      <c r="AB293" s="6"/>
      <c r="AC293" s="6"/>
    </row>
    <row r="294" spans="28:29" ht="15">
      <c r="AB294" s="6"/>
      <c r="AC294" s="6"/>
    </row>
    <row r="295" spans="28:29" ht="15">
      <c r="AB295" s="6"/>
      <c r="AC295" s="6"/>
    </row>
    <row r="296" spans="28:29" ht="15">
      <c r="AB296" s="6"/>
      <c r="AC296" s="6"/>
    </row>
    <row r="297" spans="28:29" ht="15">
      <c r="AB297" s="6"/>
      <c r="AC297" s="6"/>
    </row>
    <row r="298" spans="28:29" ht="15">
      <c r="AB298" s="6"/>
      <c r="AC298" s="6"/>
    </row>
    <row r="299" spans="28:29" ht="15">
      <c r="AB299" s="6"/>
      <c r="AC299" s="6"/>
    </row>
    <row r="300" spans="28:29" ht="15">
      <c r="AB300" s="6"/>
      <c r="AC300" s="6"/>
    </row>
    <row r="301" spans="28:29" ht="15">
      <c r="AB301" s="6"/>
      <c r="AC301" s="6"/>
    </row>
    <row r="302" spans="28:29" ht="15">
      <c r="AB302" s="6"/>
      <c r="AC302" s="6"/>
    </row>
    <row r="303" spans="28:29" ht="15">
      <c r="AB303" s="6"/>
      <c r="AC303" s="6"/>
    </row>
    <row r="304" spans="28:29" ht="15">
      <c r="AB304" s="6"/>
      <c r="AC304" s="6"/>
    </row>
    <row r="305" spans="28:29" ht="15">
      <c r="AB305" s="6"/>
      <c r="AC305" s="6"/>
    </row>
    <row r="306" spans="28:29" ht="15">
      <c r="AB306" s="6"/>
      <c r="AC306" s="6"/>
    </row>
    <row r="307" spans="28:29" ht="15">
      <c r="AB307" s="6"/>
      <c r="AC307" s="6"/>
    </row>
    <row r="308" spans="28:29" ht="15">
      <c r="AB308" s="6"/>
      <c r="AC308" s="6"/>
    </row>
    <row r="309" spans="28:29" ht="15">
      <c r="AB309" s="6"/>
      <c r="AC309" s="6"/>
    </row>
    <row r="310" spans="28:29" ht="15">
      <c r="AB310" s="6"/>
      <c r="AC310" s="6"/>
    </row>
    <row r="311" spans="28:29" ht="15">
      <c r="AB311" s="6"/>
      <c r="AC311" s="6"/>
    </row>
    <row r="312" spans="28:29" ht="15">
      <c r="AB312" s="6"/>
      <c r="AC312" s="6"/>
    </row>
    <row r="313" spans="28:29" ht="15">
      <c r="AB313" s="6"/>
      <c r="AC313" s="6"/>
    </row>
    <row r="314" spans="28:29" ht="15">
      <c r="AB314" s="6"/>
      <c r="AC314" s="6"/>
    </row>
    <row r="315" spans="28:29" ht="15">
      <c r="AB315" s="6"/>
      <c r="AC315" s="6"/>
    </row>
    <row r="316" spans="28:29" ht="15">
      <c r="AB316" s="6"/>
      <c r="AC316" s="6"/>
    </row>
    <row r="317" spans="28:29" ht="15">
      <c r="AB317" s="6"/>
      <c r="AC317" s="6"/>
    </row>
    <row r="318" spans="28:29" ht="15">
      <c r="AB318" s="6"/>
      <c r="AC318" s="6"/>
    </row>
    <row r="319" spans="28:29" ht="15">
      <c r="AB319" s="6"/>
      <c r="AC319" s="6"/>
    </row>
    <row r="320" spans="28:29" ht="15">
      <c r="AB320" s="6"/>
      <c r="AC320" s="6"/>
    </row>
    <row r="321" spans="28:29" ht="15">
      <c r="AB321" s="6"/>
      <c r="AC321" s="6"/>
    </row>
    <row r="322" spans="28:29" ht="15">
      <c r="AB322" s="6"/>
      <c r="AC322" s="6"/>
    </row>
    <row r="323" spans="28:29" ht="15">
      <c r="AB323" s="6"/>
      <c r="AC323" s="6"/>
    </row>
    <row r="324" spans="28:29" ht="15">
      <c r="AB324" s="6"/>
      <c r="AC324" s="6"/>
    </row>
    <row r="325" spans="28:29" ht="15">
      <c r="AB325" s="6"/>
      <c r="AC325" s="6"/>
    </row>
    <row r="326" spans="28:29" ht="15">
      <c r="AB326" s="6"/>
      <c r="AC326" s="6"/>
    </row>
    <row r="327" spans="28:29" ht="15">
      <c r="AB327" s="6"/>
      <c r="AC327" s="6"/>
    </row>
    <row r="328" spans="28:29" ht="15">
      <c r="AB328" s="6"/>
      <c r="AC328" s="6"/>
    </row>
    <row r="329" spans="28:29" ht="15">
      <c r="AB329" s="6"/>
      <c r="AC329" s="6"/>
    </row>
    <row r="330" spans="28:29" ht="15">
      <c r="AB330" s="6"/>
      <c r="AC330" s="6"/>
    </row>
    <row r="331" spans="28:29" ht="15">
      <c r="AB331" s="6"/>
      <c r="AC331" s="6"/>
    </row>
    <row r="332" spans="28:29" ht="15">
      <c r="AB332" s="6"/>
      <c r="AC332" s="6"/>
    </row>
    <row r="333" spans="28:29" ht="15">
      <c r="AB333" s="6"/>
      <c r="AC333" s="6"/>
    </row>
    <row r="334" spans="28:29" ht="15">
      <c r="AB334" s="6"/>
      <c r="AC334" s="6"/>
    </row>
    <row r="335" spans="28:29" ht="15">
      <c r="AB335" s="6"/>
      <c r="AC335" s="6"/>
    </row>
    <row r="336" spans="28:29" ht="15">
      <c r="AB336" s="6"/>
      <c r="AC336" s="6"/>
    </row>
    <row r="337" spans="28:29" ht="15">
      <c r="AB337" s="6"/>
      <c r="AC337" s="6"/>
    </row>
    <row r="338" spans="28:29" ht="15">
      <c r="AB338" s="6"/>
      <c r="AC338" s="6"/>
    </row>
    <row r="339" spans="28:29" ht="15">
      <c r="AB339" s="6"/>
      <c r="AC339" s="6"/>
    </row>
    <row r="340" spans="28:29" ht="15">
      <c r="AB340" s="6"/>
      <c r="AC340" s="6"/>
    </row>
    <row r="341" spans="28:29" ht="15">
      <c r="AB341" s="6"/>
      <c r="AC341" s="6"/>
    </row>
    <row r="342" spans="28:29" ht="15">
      <c r="AB342" s="6"/>
      <c r="AC342" s="6"/>
    </row>
    <row r="343" spans="28:29" ht="15">
      <c r="AB343" s="6"/>
      <c r="AC343" s="6"/>
    </row>
    <row r="344" spans="28:29" ht="15">
      <c r="AB344" s="6"/>
      <c r="AC344" s="6"/>
    </row>
    <row r="345" spans="28:29" ht="15">
      <c r="AB345" s="6"/>
      <c r="AC345" s="6"/>
    </row>
    <row r="346" spans="28:29" ht="15">
      <c r="AB346" s="6"/>
      <c r="AC346" s="6"/>
    </row>
    <row r="347" spans="28:29" ht="15">
      <c r="AB347" s="6"/>
      <c r="AC347" s="6"/>
    </row>
    <row r="348" spans="28:29" ht="15">
      <c r="AB348" s="6"/>
      <c r="AC348" s="6"/>
    </row>
    <row r="349" spans="28:29" ht="15">
      <c r="AB349" s="6"/>
      <c r="AC349" s="6"/>
    </row>
    <row r="350" spans="28:29" ht="15">
      <c r="AB350" s="6"/>
      <c r="AC350" s="6"/>
    </row>
    <row r="351" spans="28:29" ht="15">
      <c r="AB351" s="6"/>
      <c r="AC351" s="6"/>
    </row>
    <row r="352" spans="28:29" ht="15">
      <c r="AB352" s="6"/>
      <c r="AC352" s="6"/>
    </row>
    <row r="353" spans="28:29" ht="15">
      <c r="AB353" s="6"/>
      <c r="AC353" s="6"/>
    </row>
    <row r="354" spans="28:29" ht="15">
      <c r="AB354" s="6"/>
      <c r="AC354" s="6"/>
    </row>
    <row r="355" spans="28:29" ht="15">
      <c r="AB355" s="6"/>
      <c r="AC355" s="6"/>
    </row>
    <row r="356" spans="28:29" ht="15">
      <c r="AB356" s="6"/>
      <c r="AC356" s="6"/>
    </row>
    <row r="357" spans="28:29" ht="15">
      <c r="AB357" s="6"/>
      <c r="AC357" s="6"/>
    </row>
    <row r="358" spans="28:29" ht="15">
      <c r="AB358" s="6"/>
      <c r="AC358" s="6"/>
    </row>
    <row r="359" spans="28:29" ht="15">
      <c r="AB359" s="6"/>
      <c r="AC359" s="6"/>
    </row>
    <row r="360" spans="28:29" ht="15">
      <c r="AB360" s="6"/>
      <c r="AC360" s="6"/>
    </row>
    <row r="361" spans="28:29" ht="15">
      <c r="AB361" s="6"/>
      <c r="AC361" s="6"/>
    </row>
    <row r="362" spans="28:29" ht="15">
      <c r="AB362" s="6"/>
      <c r="AC362" s="6"/>
    </row>
    <row r="363" spans="28:29" ht="15">
      <c r="AB363" s="6"/>
      <c r="AC363" s="6"/>
    </row>
    <row r="364" spans="28:29" ht="15">
      <c r="AB364" s="6"/>
      <c r="AC364" s="6"/>
    </row>
    <row r="365" spans="28:29" ht="15">
      <c r="AB365" s="6"/>
      <c r="AC365" s="6"/>
    </row>
    <row r="366" spans="28:29" ht="15">
      <c r="AB366" s="6"/>
      <c r="AC366" s="6"/>
    </row>
    <row r="367" spans="28:29" ht="15">
      <c r="AB367" s="6"/>
      <c r="AC367" s="6"/>
    </row>
    <row r="368" spans="28:29" ht="15">
      <c r="AB368" s="6"/>
      <c r="AC368" s="6"/>
    </row>
    <row r="369" spans="28:29" ht="15">
      <c r="AB369" s="6"/>
      <c r="AC369" s="6"/>
    </row>
    <row r="370" spans="28:29" ht="15">
      <c r="AB370" s="6"/>
      <c r="AC370" s="6"/>
    </row>
    <row r="371" spans="28:29" ht="15">
      <c r="AB371" s="6"/>
      <c r="AC371" s="6"/>
    </row>
    <row r="372" spans="28:29" ht="15">
      <c r="AB372" s="6"/>
      <c r="AC372" s="6"/>
    </row>
    <row r="373" spans="28:29" ht="15">
      <c r="AB373" s="6"/>
      <c r="AC373" s="6"/>
    </row>
    <row r="374" spans="28:29" ht="15">
      <c r="AB374" s="6"/>
      <c r="AC374" s="6"/>
    </row>
    <row r="375" spans="28:29" ht="15">
      <c r="AB375" s="6"/>
      <c r="AC375" s="6"/>
    </row>
    <row r="376" spans="28:29" ht="15">
      <c r="AB376" s="6"/>
      <c r="AC376" s="6"/>
    </row>
    <row r="377" spans="28:29" ht="15">
      <c r="AB377" s="6"/>
      <c r="AC377" s="6"/>
    </row>
    <row r="378" spans="28:29" ht="15">
      <c r="AB378" s="6"/>
      <c r="AC378" s="6"/>
    </row>
    <row r="379" spans="28:29" ht="15">
      <c r="AB379" s="6"/>
      <c r="AC379" s="6"/>
    </row>
    <row r="380" spans="28:29" ht="15">
      <c r="AB380" s="6"/>
      <c r="AC380" s="6"/>
    </row>
    <row r="381" spans="28:29" ht="15">
      <c r="AB381" s="6"/>
      <c r="AC381" s="6"/>
    </row>
    <row r="382" spans="28:29" ht="15">
      <c r="AB382" s="6"/>
      <c r="AC382" s="6"/>
    </row>
    <row r="383" spans="28:29" ht="15">
      <c r="AB383" s="6"/>
      <c r="AC383" s="6"/>
    </row>
    <row r="384" spans="28:29" ht="15">
      <c r="AB384" s="6"/>
      <c r="AC384" s="6"/>
    </row>
    <row r="385" spans="28:29" ht="15">
      <c r="AB385" s="6"/>
      <c r="AC385" s="6"/>
    </row>
    <row r="386" spans="28:29" ht="15">
      <c r="AB386" s="6"/>
      <c r="AC386" s="6"/>
    </row>
    <row r="387" spans="28:29" ht="15">
      <c r="AB387" s="6"/>
      <c r="AC387" s="6"/>
    </row>
    <row r="388" spans="28:29" ht="15">
      <c r="AB388" s="6"/>
      <c r="AC388" s="6"/>
    </row>
    <row r="389" spans="28:29" ht="15">
      <c r="AB389" s="6"/>
      <c r="AC389" s="6"/>
    </row>
    <row r="390" spans="28:29" ht="15">
      <c r="AB390" s="6"/>
      <c r="AC390" s="6"/>
    </row>
    <row r="391" spans="28:29" ht="15">
      <c r="AB391" s="6"/>
      <c r="AC391" s="6"/>
    </row>
    <row r="392" spans="28:29" ht="15">
      <c r="AB392" s="6"/>
      <c r="AC392" s="6"/>
    </row>
    <row r="393" spans="28:29" ht="15">
      <c r="AB393" s="6"/>
      <c r="AC393" s="6"/>
    </row>
    <row r="394" spans="28:29" ht="15">
      <c r="AB394" s="6"/>
      <c r="AC394" s="6"/>
    </row>
    <row r="395" spans="28:29" ht="15">
      <c r="AB395" s="6"/>
      <c r="AC395" s="6"/>
    </row>
    <row r="396" spans="28:29" ht="15">
      <c r="AB396" s="6"/>
      <c r="AC396" s="6"/>
    </row>
    <row r="397" spans="28:29" ht="15">
      <c r="AB397" s="6"/>
      <c r="AC397" s="6"/>
    </row>
    <row r="398" spans="28:29" ht="15">
      <c r="AB398" s="6"/>
      <c r="AC398" s="6"/>
    </row>
    <row r="399" spans="28:29" ht="15">
      <c r="AB399" s="6"/>
      <c r="AC399" s="6"/>
    </row>
    <row r="400" spans="28:29" ht="15">
      <c r="AB400" s="6"/>
      <c r="AC400" s="6"/>
    </row>
    <row r="401" spans="28:29" ht="15">
      <c r="AB401" s="6"/>
      <c r="AC401" s="6"/>
    </row>
    <row r="402" spans="28:29" ht="15">
      <c r="AB402" s="6"/>
      <c r="AC402" s="6"/>
    </row>
    <row r="403" spans="28:29" ht="15">
      <c r="AB403" s="6"/>
      <c r="AC403" s="6"/>
    </row>
    <row r="404" spans="28:29" ht="15">
      <c r="AB404" s="6"/>
      <c r="AC404" s="6"/>
    </row>
    <row r="405" spans="28:29" ht="15">
      <c r="AB405" s="6"/>
      <c r="AC405" s="6"/>
    </row>
    <row r="406" spans="28:29" ht="15">
      <c r="AB406" s="6"/>
      <c r="AC406" s="6"/>
    </row>
    <row r="407" spans="28:29" ht="15">
      <c r="AB407" s="6"/>
      <c r="AC407" s="6"/>
    </row>
    <row r="408" spans="28:29" ht="15">
      <c r="AB408" s="6"/>
      <c r="AC408" s="6"/>
    </row>
    <row r="409" spans="28:29" ht="15">
      <c r="AB409" s="6"/>
      <c r="AC409" s="6"/>
    </row>
    <row r="410" spans="28:29" ht="15">
      <c r="AB410" s="6"/>
      <c r="AC410" s="6"/>
    </row>
    <row r="411" spans="28:29" ht="15">
      <c r="AB411" s="6"/>
      <c r="AC411" s="6"/>
    </row>
    <row r="412" spans="28:29" ht="15">
      <c r="AB412" s="6"/>
      <c r="AC412" s="6"/>
    </row>
    <row r="413" spans="28:29" ht="15">
      <c r="AB413" s="6"/>
      <c r="AC413" s="6"/>
    </row>
    <row r="414" spans="28:29" ht="15">
      <c r="AB414" s="6"/>
      <c r="AC414" s="6"/>
    </row>
    <row r="415" spans="28:29" ht="15">
      <c r="AB415" s="6"/>
      <c r="AC415" s="6"/>
    </row>
    <row r="416" spans="28:29" ht="15">
      <c r="AB416" s="6"/>
      <c r="AC416" s="6"/>
    </row>
    <row r="417" spans="28:29" ht="15">
      <c r="AB417" s="6"/>
      <c r="AC417" s="6"/>
    </row>
    <row r="418" spans="28:29" ht="15">
      <c r="AB418" s="6"/>
      <c r="AC418" s="6"/>
    </row>
    <row r="419" spans="28:29" ht="15">
      <c r="AB419" s="6"/>
      <c r="AC419" s="6"/>
    </row>
    <row r="420" spans="28:29" ht="15">
      <c r="AB420" s="6"/>
      <c r="AC420" s="6"/>
    </row>
    <row r="421" spans="28:29" ht="15">
      <c r="AB421" s="6"/>
      <c r="AC421" s="6"/>
    </row>
    <row r="422" spans="28:29" ht="15">
      <c r="AB422" s="6"/>
      <c r="AC422" s="6"/>
    </row>
    <row r="423" spans="28:29" ht="15">
      <c r="AB423" s="6"/>
      <c r="AC423" s="6"/>
    </row>
    <row r="424" spans="28:29" ht="15">
      <c r="AB424" s="6"/>
      <c r="AC424" s="6"/>
    </row>
    <row r="425" spans="28:29" ht="15">
      <c r="AB425" s="6"/>
      <c r="AC425" s="6"/>
    </row>
    <row r="426" spans="28:29" ht="15">
      <c r="AB426" s="6"/>
      <c r="AC426" s="6"/>
    </row>
    <row r="427" spans="28:29" ht="15">
      <c r="AB427" s="6"/>
      <c r="AC427" s="6"/>
    </row>
    <row r="428" spans="28:29" ht="15">
      <c r="AB428" s="6"/>
      <c r="AC428" s="6"/>
    </row>
    <row r="429" spans="28:29" ht="15">
      <c r="AB429" s="6"/>
      <c r="AC429" s="6"/>
    </row>
    <row r="430" spans="28:29" ht="15">
      <c r="AB430" s="6"/>
      <c r="AC430" s="6"/>
    </row>
    <row r="431" spans="28:29" ht="15">
      <c r="AB431" s="6"/>
      <c r="AC431" s="6"/>
    </row>
    <row r="432" spans="28:29" ht="15">
      <c r="AB432" s="6"/>
      <c r="AC432" s="6"/>
    </row>
    <row r="433" spans="28:29" ht="15">
      <c r="AB433" s="6"/>
      <c r="AC433" s="6"/>
    </row>
    <row r="434" spans="28:29" ht="15">
      <c r="AB434" s="6"/>
      <c r="AC434" s="6"/>
    </row>
    <row r="435" spans="28:29" ht="15">
      <c r="AB435" s="6"/>
      <c r="AC435" s="6"/>
    </row>
    <row r="436" spans="28:29" ht="15">
      <c r="AB436" s="6"/>
      <c r="AC436" s="6"/>
    </row>
    <row r="437" spans="28:29" ht="15">
      <c r="AB437" s="6"/>
      <c r="AC437" s="6"/>
    </row>
    <row r="438" spans="28:29" ht="15">
      <c r="AB438" s="6"/>
      <c r="AC438" s="6"/>
    </row>
    <row r="439" spans="28:29" ht="15">
      <c r="AB439" s="6"/>
      <c r="AC439" s="6"/>
    </row>
    <row r="440" spans="28:29" ht="15">
      <c r="AB440" s="6"/>
      <c r="AC440" s="6"/>
    </row>
    <row r="441" spans="28:29" ht="15">
      <c r="AB441" s="6"/>
      <c r="AC441" s="6"/>
    </row>
    <row r="442" spans="28:29" ht="15">
      <c r="AB442" s="6"/>
      <c r="AC442" s="6"/>
    </row>
    <row r="443" spans="28:29" ht="15">
      <c r="AB443" s="6"/>
      <c r="AC443" s="6"/>
    </row>
    <row r="444" spans="28:29" ht="15">
      <c r="AB444" s="6"/>
      <c r="AC444" s="6"/>
    </row>
    <row r="445" spans="28:29" ht="15">
      <c r="AB445" s="6"/>
      <c r="AC445" s="6"/>
    </row>
    <row r="446" spans="28:29" ht="15">
      <c r="AB446" s="6"/>
      <c r="AC446" s="6"/>
    </row>
    <row r="447" spans="28:29" ht="15">
      <c r="AB447" s="6"/>
      <c r="AC447" s="6"/>
    </row>
    <row r="448" spans="28:29" ht="15">
      <c r="AB448" s="6"/>
      <c r="AC448" s="6"/>
    </row>
    <row r="449" spans="28:29" ht="15">
      <c r="AB449" s="6"/>
      <c r="AC449" s="6"/>
    </row>
    <row r="450" spans="28:29" ht="15">
      <c r="AB450" s="6"/>
      <c r="AC450" s="6"/>
    </row>
    <row r="451" spans="28:29" ht="15">
      <c r="AB451" s="6"/>
      <c r="AC451" s="6"/>
    </row>
    <row r="452" spans="28:29" ht="15">
      <c r="AB452" s="6"/>
      <c r="AC452" s="6"/>
    </row>
    <row r="453" spans="28:29" ht="15">
      <c r="AB453" s="6"/>
      <c r="AC453" s="6"/>
    </row>
    <row r="454" spans="28:29" ht="15">
      <c r="AB454" s="6"/>
      <c r="AC454" s="6"/>
    </row>
    <row r="455" spans="28:29" ht="15">
      <c r="AB455" s="6"/>
      <c r="AC455" s="6"/>
    </row>
    <row r="456" spans="28:29" ht="15">
      <c r="AB456" s="6"/>
      <c r="AC456" s="6"/>
    </row>
    <row r="457" spans="28:29" ht="15">
      <c r="AB457" s="6"/>
      <c r="AC457" s="6"/>
    </row>
    <row r="458" spans="28:29" ht="15">
      <c r="AB458" s="6"/>
      <c r="AC458" s="6"/>
    </row>
    <row r="459" spans="28:29" ht="15">
      <c r="AB459" s="6"/>
      <c r="AC459" s="6"/>
    </row>
    <row r="460" spans="28:29" ht="15">
      <c r="AB460" s="6"/>
      <c r="AC460" s="6"/>
    </row>
    <row r="461" spans="28:29" ht="15">
      <c r="AB461" s="6"/>
      <c r="AC461" s="6"/>
    </row>
    <row r="462" spans="28:29" ht="15">
      <c r="AB462" s="6"/>
      <c r="AC462" s="6"/>
    </row>
    <row r="463" spans="28:29" ht="15">
      <c r="AB463" s="6"/>
      <c r="AC463" s="6"/>
    </row>
    <row r="464" spans="28:29" ht="15">
      <c r="AB464" s="6"/>
      <c r="AC464" s="6"/>
    </row>
    <row r="465" spans="28:29" ht="15">
      <c r="AB465" s="6"/>
      <c r="AC465" s="6"/>
    </row>
    <row r="466" spans="28:29" ht="15">
      <c r="AB466" s="6"/>
      <c r="AC466" s="6"/>
    </row>
    <row r="467" spans="28:29" ht="15">
      <c r="AB467" s="6"/>
      <c r="AC467" s="6"/>
    </row>
    <row r="468" spans="28:29" ht="15">
      <c r="AB468" s="6"/>
      <c r="AC468" s="6"/>
    </row>
    <row r="469" spans="28:29" ht="15">
      <c r="AB469" s="6"/>
      <c r="AC469" s="6"/>
    </row>
    <row r="470" spans="28:29" ht="15">
      <c r="AB470" s="6"/>
      <c r="AC470" s="6"/>
    </row>
    <row r="471" spans="28:29" ht="15">
      <c r="AB471" s="6"/>
      <c r="AC471" s="6"/>
    </row>
    <row r="472" spans="28:29" ht="15">
      <c r="AB472" s="6"/>
      <c r="AC472" s="6"/>
    </row>
    <row r="473" spans="28:29" ht="15">
      <c r="AB473" s="6"/>
      <c r="AC473" s="6"/>
    </row>
    <row r="474" spans="28:29" ht="15">
      <c r="AB474" s="6"/>
      <c r="AC474" s="6"/>
    </row>
    <row r="475" spans="28:29" ht="15">
      <c r="AB475" s="6"/>
      <c r="AC475" s="6"/>
    </row>
    <row r="476" spans="28:29" ht="15">
      <c r="AB476" s="6"/>
      <c r="AC476" s="6"/>
    </row>
    <row r="477" spans="28:29" ht="15">
      <c r="AB477" s="6"/>
      <c r="AC477" s="6"/>
    </row>
    <row r="478" spans="28:29" ht="15">
      <c r="AB478" s="6"/>
      <c r="AC478" s="6"/>
    </row>
    <row r="479" spans="28:29" ht="15">
      <c r="AB479" s="6"/>
      <c r="AC479" s="6"/>
    </row>
    <row r="480" spans="28:29" ht="15">
      <c r="AB480" s="6"/>
      <c r="AC480" s="6"/>
    </row>
    <row r="481" spans="28:29" ht="15">
      <c r="AB481" s="6"/>
      <c r="AC481" s="6"/>
    </row>
    <row r="482" spans="28:29" ht="15">
      <c r="AB482" s="6"/>
      <c r="AC482" s="6"/>
    </row>
    <row r="483" spans="28:29" ht="15">
      <c r="AB483" s="6"/>
      <c r="AC483" s="6"/>
    </row>
    <row r="484" spans="28:29" ht="15">
      <c r="AB484" s="6"/>
      <c r="AC484" s="6"/>
    </row>
    <row r="485" spans="28:29" ht="15">
      <c r="AB485" s="6"/>
      <c r="AC485" s="6"/>
    </row>
    <row r="486" spans="28:29" ht="15">
      <c r="AB486" s="6"/>
      <c r="AC486" s="6"/>
    </row>
    <row r="487" spans="28:29" ht="15">
      <c r="AB487" s="6"/>
      <c r="AC487" s="6"/>
    </row>
    <row r="488" spans="28:29" ht="15">
      <c r="AB488" s="6"/>
      <c r="AC488" s="6"/>
    </row>
    <row r="489" spans="28:29" ht="15">
      <c r="AB489" s="6"/>
      <c r="AC489" s="6"/>
    </row>
    <row r="490" spans="28:29" ht="15">
      <c r="AB490" s="6"/>
      <c r="AC490" s="6"/>
    </row>
    <row r="491" spans="28:29" ht="15">
      <c r="AB491" s="6"/>
      <c r="AC491" s="6"/>
    </row>
    <row r="492" spans="28:29" ht="15">
      <c r="AB492" s="6"/>
      <c r="AC492" s="6"/>
    </row>
    <row r="493" spans="28:29" ht="15">
      <c r="AB493" s="6"/>
      <c r="AC493" s="6"/>
    </row>
    <row r="494" spans="28:29" ht="15">
      <c r="AB494" s="6"/>
      <c r="AC494" s="6"/>
    </row>
    <row r="495" spans="28:29" ht="15">
      <c r="AB495" s="6"/>
      <c r="AC495" s="6"/>
    </row>
    <row r="496" spans="28:29" ht="15">
      <c r="AB496" s="6"/>
      <c r="AC496" s="6"/>
    </row>
    <row r="497" spans="28:29" ht="15">
      <c r="AB497" s="6"/>
      <c r="AC497" s="6"/>
    </row>
    <row r="498" spans="28:29" ht="15">
      <c r="AB498" s="6"/>
      <c r="AC498" s="6"/>
    </row>
    <row r="499" spans="28:29" ht="15">
      <c r="AB499" s="6"/>
      <c r="AC499" s="6"/>
    </row>
    <row r="500" spans="28:29" ht="15">
      <c r="AB500" s="6"/>
      <c r="AC500" s="6"/>
    </row>
    <row r="501" spans="28:29" ht="15">
      <c r="AB501" s="6"/>
      <c r="AC501" s="6"/>
    </row>
    <row r="502" spans="28:29" ht="15">
      <c r="AB502" s="6"/>
      <c r="AC502" s="6"/>
    </row>
    <row r="503" spans="28:29" ht="15">
      <c r="AB503" s="6"/>
      <c r="AC503" s="6"/>
    </row>
    <row r="504" spans="28:29" ht="15">
      <c r="AB504" s="6"/>
      <c r="AC504" s="6"/>
    </row>
    <row r="505" spans="28:29" ht="15">
      <c r="AB505" s="6"/>
      <c r="AC505" s="6"/>
    </row>
    <row r="506" spans="28:29" ht="15">
      <c r="AB506" s="6"/>
      <c r="AC506" s="6"/>
    </row>
    <row r="507" spans="28:29" ht="15">
      <c r="AB507" s="6"/>
      <c r="AC507" s="6"/>
    </row>
    <row r="508" spans="28:29" ht="15">
      <c r="AB508" s="6"/>
      <c r="AC508" s="6"/>
    </row>
    <row r="509" spans="28:29" ht="15">
      <c r="AB509" s="6"/>
      <c r="AC509" s="6"/>
    </row>
    <row r="510" spans="28:29" ht="15">
      <c r="AB510" s="6"/>
      <c r="AC510" s="6"/>
    </row>
    <row r="511" spans="28:29" ht="15">
      <c r="AB511" s="6"/>
      <c r="AC511" s="6"/>
    </row>
    <row r="512" spans="28:29" ht="15">
      <c r="AB512" s="6"/>
      <c r="AC512" s="6"/>
    </row>
    <row r="513" spans="28:29" ht="15">
      <c r="AB513" s="6"/>
      <c r="AC513" s="6"/>
    </row>
    <row r="514" spans="28:29" ht="15">
      <c r="AB514" s="6"/>
      <c r="AC514" s="6"/>
    </row>
    <row r="515" spans="28:29" ht="15">
      <c r="AB515" s="6"/>
      <c r="AC515" s="6"/>
    </row>
    <row r="516" spans="28:29" ht="15">
      <c r="AB516" s="6"/>
      <c r="AC516" s="6"/>
    </row>
    <row r="517" spans="28:29" ht="15">
      <c r="AB517" s="6"/>
      <c r="AC517" s="6"/>
    </row>
    <row r="518" spans="28:29" ht="15">
      <c r="AB518" s="6"/>
      <c r="AC518" s="6"/>
    </row>
    <row r="519" spans="28:29" ht="15">
      <c r="AB519" s="6"/>
      <c r="AC519" s="6"/>
    </row>
    <row r="520" spans="28:29" ht="15">
      <c r="AB520" s="6"/>
      <c r="AC520" s="6"/>
    </row>
    <row r="521" spans="28:29" ht="15">
      <c r="AB521" s="6"/>
      <c r="AC521" s="6"/>
    </row>
    <row r="522" spans="28:29" ht="15">
      <c r="AB522" s="6"/>
      <c r="AC522" s="6"/>
    </row>
    <row r="523" spans="28:29" ht="15">
      <c r="AB523" s="6"/>
      <c r="AC523" s="6"/>
    </row>
    <row r="524" spans="28:29" ht="15">
      <c r="AB524" s="6"/>
      <c r="AC524" s="6"/>
    </row>
    <row r="525" spans="28:29" ht="15">
      <c r="AB525" s="6"/>
      <c r="AC525" s="6"/>
    </row>
    <row r="526" spans="28:29" ht="15">
      <c r="AB526" s="6"/>
      <c r="AC526" s="6"/>
    </row>
    <row r="527" spans="28:29" ht="15">
      <c r="AB527" s="6"/>
      <c r="AC527" s="6"/>
    </row>
    <row r="528" spans="28:29" ht="15">
      <c r="AB528" s="6"/>
      <c r="AC528" s="6"/>
    </row>
    <row r="529" spans="28:29" ht="15">
      <c r="AB529" s="6"/>
      <c r="AC529" s="6"/>
    </row>
    <row r="530" spans="28:29" ht="15">
      <c r="AB530" s="6"/>
      <c r="AC530" s="6"/>
    </row>
    <row r="531" spans="28:29" ht="15">
      <c r="AB531" s="6"/>
      <c r="AC531" s="6"/>
    </row>
    <row r="532" spans="28:29" ht="15">
      <c r="AB532" s="6"/>
      <c r="AC532" s="6"/>
    </row>
    <row r="533" spans="28:29" ht="15">
      <c r="AB533" s="6"/>
      <c r="AC533" s="6"/>
    </row>
    <row r="534" spans="28:29" ht="15">
      <c r="AB534" s="6"/>
      <c r="AC534" s="6"/>
    </row>
    <row r="535" spans="28:29" ht="15">
      <c r="AB535" s="6"/>
      <c r="AC535" s="6"/>
    </row>
    <row r="536" spans="28:29" ht="15">
      <c r="AB536" s="6"/>
      <c r="AC536" s="6"/>
    </row>
    <row r="537" spans="28:29" ht="15">
      <c r="AB537" s="6"/>
      <c r="AC537" s="6"/>
    </row>
    <row r="538" spans="28:29" ht="15">
      <c r="AB538" s="6"/>
      <c r="AC538" s="6"/>
    </row>
    <row r="539" spans="28:29" ht="15">
      <c r="AB539" s="6"/>
      <c r="AC539" s="6"/>
    </row>
    <row r="540" spans="28:29" ht="15">
      <c r="AB540" s="6"/>
      <c r="AC540" s="6"/>
    </row>
    <row r="541" spans="28:29" ht="15">
      <c r="AB541" s="6"/>
      <c r="AC541" s="6"/>
    </row>
    <row r="542" spans="28:29" ht="15">
      <c r="AB542" s="6"/>
      <c r="AC542" s="6"/>
    </row>
    <row r="543" spans="28:29" ht="15">
      <c r="AB543" s="6"/>
      <c r="AC543" s="6"/>
    </row>
    <row r="544" spans="28:29" ht="15">
      <c r="AB544" s="6"/>
      <c r="AC544" s="6"/>
    </row>
    <row r="545" spans="28:29" ht="15">
      <c r="AB545" s="6"/>
      <c r="AC545" s="6"/>
    </row>
    <row r="546" spans="28:29" ht="15">
      <c r="AB546" s="6"/>
      <c r="AC546" s="6"/>
    </row>
    <row r="547" spans="28:29" ht="15">
      <c r="AB547" s="6"/>
      <c r="AC547" s="6"/>
    </row>
    <row r="548" spans="28:29" ht="15">
      <c r="AB548" s="6"/>
      <c r="AC548" s="6"/>
    </row>
    <row r="549" spans="28:29" ht="15">
      <c r="AB549" s="6"/>
      <c r="AC549" s="6"/>
    </row>
    <row r="550" spans="28:29" ht="15">
      <c r="AB550" s="6"/>
      <c r="AC550" s="6"/>
    </row>
    <row r="551" spans="28:29" ht="15">
      <c r="AB551" s="6"/>
      <c r="AC551" s="6"/>
    </row>
    <row r="552" spans="28:29" ht="15">
      <c r="AB552" s="6"/>
      <c r="AC552" s="6"/>
    </row>
    <row r="553" spans="28:29" ht="15">
      <c r="AB553" s="6"/>
      <c r="AC553" s="6"/>
    </row>
    <row r="554" spans="28:29" ht="15">
      <c r="AB554" s="6"/>
      <c r="AC554" s="6"/>
    </row>
    <row r="555" spans="28:29" ht="15">
      <c r="AB555" s="6"/>
      <c r="AC555" s="6"/>
    </row>
    <row r="556" spans="28:29" ht="15">
      <c r="AB556" s="6"/>
      <c r="AC556" s="6"/>
    </row>
    <row r="557" spans="28:29" ht="15">
      <c r="AB557" s="6"/>
      <c r="AC557" s="6"/>
    </row>
    <row r="558" spans="28:29" ht="15">
      <c r="AB558" s="6"/>
      <c r="AC558" s="6"/>
    </row>
    <row r="559" spans="28:29" ht="15">
      <c r="AB559" s="6"/>
      <c r="AC559" s="6"/>
    </row>
    <row r="560" spans="28:29" ht="15">
      <c r="AB560" s="6"/>
      <c r="AC560" s="6"/>
    </row>
    <row r="561" spans="28:29" ht="15">
      <c r="AB561" s="6"/>
      <c r="AC561" s="6"/>
    </row>
    <row r="562" spans="28:29" ht="15">
      <c r="AB562" s="6"/>
      <c r="AC562" s="6"/>
    </row>
    <row r="563" spans="28:29" ht="15">
      <c r="AB563" s="6"/>
      <c r="AC563" s="6"/>
    </row>
    <row r="564" spans="28:29" ht="15">
      <c r="AB564" s="6"/>
      <c r="AC564" s="6"/>
    </row>
    <row r="565" spans="28:29" ht="15">
      <c r="AB565" s="6"/>
      <c r="AC565" s="6"/>
    </row>
    <row r="566" spans="28:29" ht="15">
      <c r="AB566" s="6"/>
      <c r="AC566" s="6"/>
    </row>
    <row r="567" spans="28:29" ht="15">
      <c r="AB567" s="6"/>
      <c r="AC567" s="6"/>
    </row>
    <row r="568" spans="28:29" ht="15">
      <c r="AB568" s="6"/>
      <c r="AC568" s="6"/>
    </row>
    <row r="569" spans="28:29" ht="15">
      <c r="AB569" s="6"/>
      <c r="AC569" s="6"/>
    </row>
    <row r="570" spans="28:29" ht="15">
      <c r="AB570" s="6"/>
      <c r="AC570" s="6"/>
    </row>
    <row r="571" spans="28:29" ht="15">
      <c r="AB571" s="6"/>
      <c r="AC571" s="6"/>
    </row>
    <row r="572" spans="28:29" ht="15">
      <c r="AB572" s="6"/>
      <c r="AC572" s="6"/>
    </row>
    <row r="573" spans="28:29" ht="15">
      <c r="AB573" s="6"/>
      <c r="AC573" s="6"/>
    </row>
    <row r="574" spans="28:29" ht="15">
      <c r="AB574" s="6"/>
      <c r="AC574" s="6"/>
    </row>
    <row r="575" spans="28:29" ht="15">
      <c r="AB575" s="6"/>
      <c r="AC575" s="6"/>
    </row>
    <row r="576" spans="28:29" ht="15">
      <c r="AB576" s="6"/>
      <c r="AC576" s="6"/>
    </row>
    <row r="577" spans="28:29" ht="15">
      <c r="AB577" s="6"/>
      <c r="AC577" s="6"/>
    </row>
    <row r="578" spans="28:29" ht="15">
      <c r="AB578" s="6"/>
      <c r="AC578" s="6"/>
    </row>
    <row r="579" spans="28:29" ht="15">
      <c r="AB579" s="6"/>
      <c r="AC579" s="6"/>
    </row>
    <row r="580" spans="28:29" ht="15">
      <c r="AB580" s="6"/>
      <c r="AC580" s="6"/>
    </row>
    <row r="581" spans="28:29" ht="15">
      <c r="AB581" s="6"/>
      <c r="AC581" s="6"/>
    </row>
    <row r="582" spans="28:29" ht="15">
      <c r="AB582" s="6"/>
      <c r="AC582" s="6"/>
    </row>
    <row r="583" spans="28:29" ht="15">
      <c r="AB583" s="6"/>
      <c r="AC583" s="6"/>
    </row>
    <row r="584" spans="28:29" ht="15">
      <c r="AB584" s="6"/>
      <c r="AC584" s="6"/>
    </row>
    <row r="585" spans="28:29" ht="15">
      <c r="AB585" s="6"/>
      <c r="AC585" s="6"/>
    </row>
    <row r="586" spans="28:29" ht="15">
      <c r="AB586" s="6"/>
      <c r="AC586" s="6"/>
    </row>
    <row r="587" spans="28:29" ht="15">
      <c r="AB587" s="6"/>
      <c r="AC587" s="6"/>
    </row>
    <row r="588" spans="28:29" ht="15">
      <c r="AB588" s="6"/>
      <c r="AC588" s="6"/>
    </row>
    <row r="589" spans="28:29" ht="15">
      <c r="AB589" s="6"/>
      <c r="AC589" s="6"/>
    </row>
    <row r="590" spans="28:29" ht="15">
      <c r="AB590" s="6"/>
      <c r="AC590" s="6"/>
    </row>
    <row r="591" spans="28:29" ht="15">
      <c r="AB591" s="6"/>
      <c r="AC591" s="6"/>
    </row>
    <row r="592" spans="28:29" ht="15">
      <c r="AB592" s="6"/>
      <c r="AC592" s="6"/>
    </row>
    <row r="593" spans="28:29" ht="15">
      <c r="AB593" s="6"/>
      <c r="AC593" s="6"/>
    </row>
    <row r="594" spans="28:29" ht="15">
      <c r="AB594" s="6"/>
      <c r="AC594" s="6"/>
    </row>
    <row r="595" spans="28:29" ht="15">
      <c r="AB595" s="6"/>
      <c r="AC595" s="6"/>
    </row>
    <row r="596" spans="28:29" ht="15">
      <c r="AB596" s="6"/>
      <c r="AC596" s="6"/>
    </row>
    <row r="597" spans="28:29" ht="15">
      <c r="AB597" s="6"/>
      <c r="AC597" s="6"/>
    </row>
    <row r="598" spans="28:29" ht="15">
      <c r="AB598" s="6"/>
      <c r="AC598" s="6"/>
    </row>
    <row r="599" spans="28:29" ht="15">
      <c r="AB599" s="6"/>
      <c r="AC599" s="6"/>
    </row>
    <row r="600" spans="28:29" ht="15">
      <c r="AB600" s="6"/>
      <c r="AC600" s="6"/>
    </row>
    <row r="601" spans="28:29" ht="15">
      <c r="AB601" s="6"/>
      <c r="AC601" s="6"/>
    </row>
    <row r="602" spans="28:29" ht="15">
      <c r="AB602" s="6"/>
      <c r="AC602" s="6"/>
    </row>
    <row r="603" spans="28:29" ht="15">
      <c r="AB603" s="6"/>
      <c r="AC603" s="6"/>
    </row>
    <row r="604" spans="28:29" ht="15">
      <c r="AB604" s="6"/>
      <c r="AC604" s="6"/>
    </row>
    <row r="605" spans="28:29" ht="15">
      <c r="AB605" s="6"/>
      <c r="AC605" s="6"/>
    </row>
    <row r="606" spans="28:29" ht="15">
      <c r="AB606" s="6"/>
      <c r="AC606" s="6"/>
    </row>
    <row r="607" spans="28:29" ht="15">
      <c r="AB607" s="6"/>
      <c r="AC607" s="6"/>
    </row>
    <row r="608" spans="28:29" ht="15">
      <c r="AB608" s="6"/>
      <c r="AC608" s="6"/>
    </row>
    <row r="609" spans="28:29" ht="15">
      <c r="AB609" s="6"/>
      <c r="AC609" s="6"/>
    </row>
    <row r="610" spans="28:29" ht="15">
      <c r="AB610" s="6"/>
      <c r="AC610" s="6"/>
    </row>
    <row r="611" spans="28:29" ht="15">
      <c r="AB611" s="6"/>
      <c r="AC611" s="6"/>
    </row>
    <row r="612" spans="28:29" ht="15">
      <c r="AB612" s="6"/>
      <c r="AC612" s="6"/>
    </row>
    <row r="613" spans="28:29" ht="15">
      <c r="AB613" s="6"/>
      <c r="AC613" s="6"/>
    </row>
    <row r="614" spans="28:29" ht="15">
      <c r="AB614" s="6"/>
      <c r="AC614" s="6"/>
    </row>
    <row r="615" spans="28:29" ht="15">
      <c r="AB615" s="6"/>
      <c r="AC615" s="6"/>
    </row>
    <row r="616" spans="28:29" ht="15">
      <c r="AB616" s="6"/>
      <c r="AC616" s="6"/>
    </row>
    <row r="617" spans="28:29" ht="15">
      <c r="AB617" s="6"/>
      <c r="AC617" s="6"/>
    </row>
    <row r="618" spans="28:29" ht="15">
      <c r="AB618" s="6"/>
      <c r="AC618" s="6"/>
    </row>
    <row r="619" spans="28:29" ht="15">
      <c r="AB619" s="6"/>
      <c r="AC619" s="6"/>
    </row>
    <row r="620" spans="28:29" ht="15">
      <c r="AB620" s="6"/>
      <c r="AC620" s="6"/>
    </row>
    <row r="621" spans="28:29" ht="15">
      <c r="AB621" s="6"/>
      <c r="AC621" s="6"/>
    </row>
    <row r="622" spans="28:29" ht="15">
      <c r="AB622" s="6"/>
      <c r="AC622" s="6"/>
    </row>
    <row r="623" spans="28:29" ht="15">
      <c r="AB623" s="6"/>
      <c r="AC623" s="6"/>
    </row>
    <row r="624" spans="28:29" ht="15">
      <c r="AB624" s="6"/>
      <c r="AC624" s="6"/>
    </row>
    <row r="625" spans="28:29" ht="15">
      <c r="AB625" s="6"/>
      <c r="AC625" s="6"/>
    </row>
    <row r="626" spans="28:29" ht="15">
      <c r="AB626" s="6"/>
      <c r="AC626" s="6"/>
    </row>
    <row r="627" spans="28:29" ht="15">
      <c r="AB627" s="6"/>
      <c r="AC627" s="6"/>
    </row>
    <row r="628" spans="28:29" ht="15">
      <c r="AB628" s="6"/>
      <c r="AC628" s="6"/>
    </row>
    <row r="629" spans="28:29" ht="15">
      <c r="AB629" s="6"/>
      <c r="AC629" s="6"/>
    </row>
    <row r="630" spans="28:29" ht="15">
      <c r="AB630" s="6"/>
      <c r="AC630" s="6"/>
    </row>
    <row r="631" spans="28:29" ht="15">
      <c r="AB631" s="6"/>
      <c r="AC631" s="6"/>
    </row>
    <row r="632" spans="28:29" ht="15">
      <c r="AB632" s="6"/>
      <c r="AC632" s="6"/>
    </row>
    <row r="633" spans="28:29" ht="15">
      <c r="AB633" s="6"/>
      <c r="AC633" s="6"/>
    </row>
    <row r="634" spans="28:29" ht="15">
      <c r="AB634" s="6"/>
      <c r="AC634" s="6"/>
    </row>
    <row r="635" spans="28:29" ht="15">
      <c r="AB635" s="6"/>
      <c r="AC635" s="6"/>
    </row>
    <row r="636" spans="28:29" ht="15">
      <c r="AB636" s="6"/>
      <c r="AC636" s="6"/>
    </row>
    <row r="637" spans="28:29" ht="15">
      <c r="AB637" s="6"/>
      <c r="AC637" s="6"/>
    </row>
    <row r="638" spans="28:29" ht="15">
      <c r="AB638" s="6"/>
      <c r="AC638" s="6"/>
    </row>
    <row r="639" spans="28:29" ht="15">
      <c r="AB639" s="6"/>
      <c r="AC639" s="6"/>
    </row>
    <row r="640" spans="28:29" ht="15">
      <c r="AB640" s="6"/>
      <c r="AC640" s="6"/>
    </row>
    <row r="641" spans="28:29" ht="15">
      <c r="AB641" s="6"/>
      <c r="AC641" s="6"/>
    </row>
    <row r="642" spans="28:29" ht="15">
      <c r="AB642" s="6"/>
      <c r="AC642" s="6"/>
    </row>
    <row r="643" spans="28:29" ht="15">
      <c r="AB643" s="6"/>
      <c r="AC643" s="6"/>
    </row>
    <row r="644" spans="28:29" ht="15">
      <c r="AB644" s="6"/>
      <c r="AC644" s="6"/>
    </row>
    <row r="645" spans="28:29" ht="15">
      <c r="AB645" s="6"/>
      <c r="AC645" s="6"/>
    </row>
    <row r="646" spans="28:29" ht="15">
      <c r="AB646" s="6"/>
      <c r="AC646" s="6"/>
    </row>
    <row r="647" spans="28:29" ht="15">
      <c r="AB647" s="6"/>
      <c r="AC647" s="6"/>
    </row>
    <row r="648" spans="28:29" ht="15">
      <c r="AB648" s="6"/>
      <c r="AC648" s="6"/>
    </row>
    <row r="649" spans="28:29" ht="15">
      <c r="AB649" s="6"/>
      <c r="AC649" s="6"/>
    </row>
    <row r="650" spans="28:29" ht="15">
      <c r="AB650" s="6"/>
      <c r="AC650" s="6"/>
    </row>
    <row r="651" spans="28:29" ht="15">
      <c r="AB651" s="6"/>
      <c r="AC651" s="6"/>
    </row>
    <row r="652" spans="28:29" ht="15">
      <c r="AB652" s="6"/>
      <c r="AC652" s="6"/>
    </row>
    <row r="653" spans="28:29" ht="15">
      <c r="AB653" s="6"/>
      <c r="AC653" s="6"/>
    </row>
    <row r="654" spans="28:29" ht="15">
      <c r="AB654" s="6"/>
      <c r="AC654" s="6"/>
    </row>
    <row r="655" spans="28:29" ht="15">
      <c r="AB655" s="6"/>
      <c r="AC655" s="6"/>
    </row>
    <row r="656" spans="28:29" ht="15">
      <c r="AB656" s="6"/>
      <c r="AC656" s="6"/>
    </row>
    <row r="657" spans="28:29" ht="15">
      <c r="AB657" s="6"/>
      <c r="AC657" s="6"/>
    </row>
    <row r="658" spans="28:29" ht="15">
      <c r="AB658" s="6"/>
      <c r="AC658" s="6"/>
    </row>
    <row r="659" spans="28:29" ht="15">
      <c r="AB659" s="6"/>
      <c r="AC659" s="6"/>
    </row>
    <row r="660" spans="28:29" ht="15">
      <c r="AB660" s="6"/>
      <c r="AC660" s="6"/>
    </row>
    <row r="661" spans="28:29" ht="15">
      <c r="AB661" s="6"/>
      <c r="AC661" s="6"/>
    </row>
    <row r="662" spans="28:29" ht="15">
      <c r="AB662" s="6"/>
      <c r="AC662" s="6"/>
    </row>
    <row r="663" spans="28:29" ht="15">
      <c r="AB663" s="6"/>
      <c r="AC663" s="6"/>
    </row>
    <row r="664" spans="28:29" ht="15">
      <c r="AB664" s="6"/>
      <c r="AC664" s="6"/>
    </row>
    <row r="665" spans="28:29" ht="15">
      <c r="AB665" s="6"/>
      <c r="AC665" s="6"/>
    </row>
    <row r="666" spans="28:29" ht="15">
      <c r="AB666" s="6"/>
      <c r="AC666" s="6"/>
    </row>
    <row r="667" spans="28:29" ht="15">
      <c r="AB667" s="6"/>
      <c r="AC667" s="6"/>
    </row>
    <row r="668" spans="28:29" ht="15">
      <c r="AB668" s="6"/>
      <c r="AC668" s="6"/>
    </row>
    <row r="669" spans="28:29" ht="15">
      <c r="AB669" s="6"/>
      <c r="AC669" s="6"/>
    </row>
    <row r="670" spans="28:29" ht="15">
      <c r="AB670" s="6"/>
      <c r="AC670" s="6"/>
    </row>
    <row r="671" spans="28:29" ht="15">
      <c r="AB671" s="6"/>
      <c r="AC671" s="6"/>
    </row>
    <row r="672" spans="28:29" ht="15">
      <c r="AB672" s="6"/>
      <c r="AC672" s="6"/>
    </row>
    <row r="673" spans="28:29" ht="15">
      <c r="AB673" s="6"/>
      <c r="AC673" s="6"/>
    </row>
    <row r="674" spans="28:29" ht="15">
      <c r="AB674" s="6"/>
      <c r="AC674" s="6"/>
    </row>
    <row r="675" spans="28:29" ht="15">
      <c r="AB675" s="6"/>
      <c r="AC675" s="6"/>
    </row>
    <row r="676" spans="28:29" ht="15">
      <c r="AB676" s="6"/>
      <c r="AC676" s="6"/>
    </row>
    <row r="677" spans="28:29" ht="15">
      <c r="AB677" s="6"/>
      <c r="AC677" s="6"/>
    </row>
    <row r="678" spans="28:29" ht="15">
      <c r="AB678" s="6"/>
      <c r="AC678" s="6"/>
    </row>
    <row r="679" spans="28:29" ht="15">
      <c r="AB679" s="6"/>
      <c r="AC679" s="6"/>
    </row>
    <row r="680" spans="28:29" ht="15">
      <c r="AB680" s="6"/>
      <c r="AC680" s="6"/>
    </row>
    <row r="681" spans="28:29" ht="15">
      <c r="AB681" s="6"/>
      <c r="AC681" s="6"/>
    </row>
    <row r="682" spans="28:29" ht="15">
      <c r="AB682" s="6"/>
      <c r="AC682" s="6"/>
    </row>
    <row r="683" spans="28:29" ht="15">
      <c r="AB683" s="6"/>
      <c r="AC683" s="6"/>
    </row>
    <row r="684" spans="28:29" ht="15">
      <c r="AB684" s="6"/>
      <c r="AC684" s="6"/>
    </row>
    <row r="685" spans="28:29" ht="15">
      <c r="AB685" s="6"/>
      <c r="AC685" s="6"/>
    </row>
    <row r="686" spans="28:29" ht="15">
      <c r="AB686" s="6"/>
      <c r="AC686" s="6"/>
    </row>
    <row r="687" spans="28:29" ht="15">
      <c r="AB687" s="6"/>
      <c r="AC687" s="6"/>
    </row>
    <row r="688" spans="28:29" ht="15">
      <c r="AB688" s="6"/>
      <c r="AC688" s="6"/>
    </row>
    <row r="689" spans="28:29" ht="15">
      <c r="AB689" s="6"/>
      <c r="AC689" s="6"/>
    </row>
    <row r="690" spans="28:29" ht="15">
      <c r="AB690" s="6"/>
      <c r="AC690" s="6"/>
    </row>
    <row r="691" spans="28:29" ht="15">
      <c r="AB691" s="6"/>
      <c r="AC691" s="6"/>
    </row>
    <row r="692" spans="28:29" ht="15">
      <c r="AB692" s="6"/>
      <c r="AC692" s="6"/>
    </row>
    <row r="693" spans="28:29" ht="15">
      <c r="AB693" s="6"/>
      <c r="AC693" s="6"/>
    </row>
    <row r="694" spans="28:29" ht="15">
      <c r="AB694" s="6"/>
      <c r="AC694" s="6"/>
    </row>
    <row r="695" spans="28:29" ht="15">
      <c r="AB695" s="6"/>
      <c r="AC695" s="6"/>
    </row>
    <row r="696" spans="28:29" ht="15">
      <c r="AB696" s="6"/>
      <c r="AC696" s="6"/>
    </row>
    <row r="697" spans="28:29" ht="15">
      <c r="AB697" s="6"/>
      <c r="AC697" s="6"/>
    </row>
    <row r="698" spans="28:29" ht="15">
      <c r="AB698" s="6"/>
      <c r="AC698" s="6"/>
    </row>
    <row r="699" spans="28:29" ht="15">
      <c r="AB699" s="6"/>
      <c r="AC699" s="6"/>
    </row>
    <row r="700" spans="28:29" ht="15">
      <c r="AB700" s="6"/>
      <c r="AC700" s="6"/>
    </row>
    <row r="701" spans="28:29" ht="15">
      <c r="AB701" s="6"/>
      <c r="AC701" s="6"/>
    </row>
    <row r="702" spans="28:29" ht="15">
      <c r="AB702" s="6"/>
      <c r="AC702" s="6"/>
    </row>
    <row r="703" spans="28:29" ht="15">
      <c r="AB703" s="6"/>
      <c r="AC703" s="6"/>
    </row>
    <row r="704" spans="28:29" ht="15">
      <c r="AB704" s="6"/>
      <c r="AC704" s="6"/>
    </row>
    <row r="705" spans="28:29" ht="15">
      <c r="AB705" s="6"/>
      <c r="AC705" s="6"/>
    </row>
    <row r="706" spans="28:29" ht="15">
      <c r="AB706" s="6"/>
      <c r="AC706" s="6"/>
    </row>
    <row r="707" spans="28:29" ht="15">
      <c r="AB707" s="6"/>
      <c r="AC707" s="6"/>
    </row>
    <row r="708" spans="28:29" ht="15">
      <c r="AB708" s="6"/>
      <c r="AC708" s="6"/>
    </row>
    <row r="709" spans="28:29" ht="15">
      <c r="AB709" s="6"/>
      <c r="AC709" s="6"/>
    </row>
    <row r="710" spans="28:29" ht="15">
      <c r="AB710" s="6"/>
      <c r="AC710" s="6"/>
    </row>
    <row r="711" spans="28:29" ht="15">
      <c r="AB711" s="6"/>
      <c r="AC711" s="6"/>
    </row>
    <row r="712" spans="28:29" ht="15">
      <c r="AB712" s="6"/>
      <c r="AC712" s="6"/>
    </row>
    <row r="713" spans="28:29" ht="15">
      <c r="AB713" s="6"/>
      <c r="AC713" s="6"/>
    </row>
    <row r="714" spans="28:29" ht="15">
      <c r="AB714" s="6"/>
      <c r="AC714" s="6"/>
    </row>
    <row r="715" spans="28:29" ht="15">
      <c r="AB715" s="6"/>
      <c r="AC715" s="6"/>
    </row>
    <row r="716" spans="28:29" ht="15">
      <c r="AB716" s="6"/>
      <c r="AC716" s="6"/>
    </row>
    <row r="717" spans="28:29" ht="15">
      <c r="AB717" s="6"/>
      <c r="AC717" s="6"/>
    </row>
    <row r="718" spans="28:29" ht="15">
      <c r="AB718" s="6"/>
      <c r="AC718" s="6"/>
    </row>
    <row r="719" spans="28:29" ht="15">
      <c r="AB719" s="6"/>
      <c r="AC719" s="6"/>
    </row>
    <row r="720" spans="28:29" ht="15">
      <c r="AB720" s="6"/>
      <c r="AC720" s="6"/>
    </row>
    <row r="721" spans="28:29" ht="15">
      <c r="AB721" s="6"/>
      <c r="AC721" s="6"/>
    </row>
    <row r="722" spans="28:29" ht="15">
      <c r="AB722" s="6"/>
      <c r="AC722" s="6"/>
    </row>
    <row r="723" spans="28:29" ht="15">
      <c r="AB723" s="6"/>
      <c r="AC723" s="6"/>
    </row>
    <row r="724" spans="28:29" ht="15">
      <c r="AB724" s="6"/>
      <c r="AC724" s="6"/>
    </row>
    <row r="725" spans="28:29" ht="15">
      <c r="AB725" s="6"/>
      <c r="AC725" s="6"/>
    </row>
    <row r="726" spans="28:29" ht="15">
      <c r="AB726" s="6"/>
      <c r="AC726" s="6"/>
    </row>
    <row r="727" spans="28:29" ht="15">
      <c r="AB727" s="6"/>
      <c r="AC727" s="6"/>
    </row>
    <row r="728" spans="28:29" ht="15">
      <c r="AB728" s="6"/>
      <c r="AC728" s="6"/>
    </row>
    <row r="729" spans="28:29" ht="15">
      <c r="AB729" s="6"/>
      <c r="AC729" s="6"/>
    </row>
    <row r="730" spans="28:29" ht="15">
      <c r="AB730" s="6"/>
      <c r="AC730" s="6"/>
    </row>
    <row r="731" spans="28:29" ht="15">
      <c r="AB731" s="6"/>
      <c r="AC731" s="6"/>
    </row>
    <row r="732" spans="28:29" ht="15">
      <c r="AB732" s="6"/>
      <c r="AC732" s="6"/>
    </row>
    <row r="733" spans="28:29" ht="15">
      <c r="AB733" s="6"/>
      <c r="AC733" s="6"/>
    </row>
    <row r="734" spans="28:29" ht="15">
      <c r="AB734" s="6"/>
      <c r="AC734" s="6"/>
    </row>
    <row r="735" spans="28:29" ht="15">
      <c r="AB735" s="6"/>
      <c r="AC735" s="6"/>
    </row>
    <row r="736" spans="28:29" ht="15">
      <c r="AB736" s="6"/>
      <c r="AC736" s="6"/>
    </row>
    <row r="737" spans="28:29" ht="15">
      <c r="AB737" s="6"/>
      <c r="AC737" s="6"/>
    </row>
    <row r="738" spans="28:29" ht="15">
      <c r="AB738" s="6"/>
      <c r="AC738" s="6"/>
    </row>
    <row r="739" spans="28:29" ht="15">
      <c r="AB739" s="6"/>
      <c r="AC739" s="6"/>
    </row>
    <row r="740" spans="28:29" ht="15">
      <c r="AB740" s="6"/>
      <c r="AC740" s="6"/>
    </row>
    <row r="741" spans="28:29" ht="15">
      <c r="AB741" s="6"/>
      <c r="AC741" s="6"/>
    </row>
    <row r="742" spans="28:29" ht="15">
      <c r="AB742" s="6"/>
      <c r="AC742" s="6"/>
    </row>
    <row r="743" spans="28:29" ht="15">
      <c r="AB743" s="6"/>
      <c r="AC743" s="6"/>
    </row>
    <row r="744" spans="28:29" ht="15">
      <c r="AB744" s="6"/>
      <c r="AC744" s="6"/>
    </row>
    <row r="745" spans="28:29" ht="15">
      <c r="AB745" s="6"/>
      <c r="AC745" s="6"/>
    </row>
    <row r="746" spans="28:29" ht="15">
      <c r="AB746" s="6"/>
      <c r="AC746" s="6"/>
    </row>
    <row r="747" spans="28:29" ht="15">
      <c r="AB747" s="6"/>
      <c r="AC747" s="6"/>
    </row>
    <row r="748" spans="28:29" ht="15">
      <c r="AB748" s="6"/>
      <c r="AC748" s="6"/>
    </row>
    <row r="749" spans="28:29" ht="15">
      <c r="AB749" s="6"/>
      <c r="AC749" s="6"/>
    </row>
    <row r="750" spans="28:29" ht="15">
      <c r="AB750" s="6"/>
      <c r="AC750" s="6"/>
    </row>
    <row r="751" spans="28:29" ht="15">
      <c r="AB751" s="6"/>
      <c r="AC751" s="6"/>
    </row>
    <row r="752" spans="28:29" ht="15">
      <c r="AB752" s="6"/>
      <c r="AC752" s="6"/>
    </row>
    <row r="753" spans="28:29" ht="15">
      <c r="AB753" s="6"/>
      <c r="AC753" s="6"/>
    </row>
    <row r="754" spans="28:29" ht="15">
      <c r="AB754" s="6"/>
      <c r="AC754" s="6"/>
    </row>
    <row r="755" spans="28:29" ht="15">
      <c r="AB755" s="6"/>
      <c r="AC755" s="6"/>
    </row>
    <row r="756" spans="28:29" ht="15">
      <c r="AB756" s="6"/>
      <c r="AC756" s="6"/>
    </row>
    <row r="757" spans="28:29" ht="15">
      <c r="AB757" s="6"/>
      <c r="AC757" s="6"/>
    </row>
    <row r="758" spans="28:29" ht="15">
      <c r="AB758" s="6"/>
      <c r="AC758" s="6"/>
    </row>
    <row r="759" spans="28:29" ht="15">
      <c r="AB759" s="6"/>
      <c r="AC759" s="6"/>
    </row>
    <row r="760" spans="28:29" ht="15">
      <c r="AB760" s="6"/>
      <c r="AC760" s="6"/>
    </row>
    <row r="761" spans="28:29" ht="15">
      <c r="AB761" s="6"/>
      <c r="AC761" s="6"/>
    </row>
    <row r="762" spans="28:29" ht="15">
      <c r="AB762" s="6"/>
      <c r="AC762" s="6"/>
    </row>
    <row r="763" spans="28:29" ht="15">
      <c r="AB763" s="6"/>
      <c r="AC763" s="6"/>
    </row>
    <row r="764" spans="28:29" ht="15">
      <c r="AB764" s="6"/>
      <c r="AC764" s="6"/>
    </row>
    <row r="765" spans="28:29" ht="15">
      <c r="AB765" s="6"/>
      <c r="AC765" s="6"/>
    </row>
    <row r="766" spans="28:29" ht="15">
      <c r="AB766" s="6"/>
      <c r="AC766" s="6"/>
    </row>
    <row r="767" spans="28:29" ht="15">
      <c r="AB767" s="6"/>
      <c r="AC767" s="6"/>
    </row>
    <row r="768" spans="28:29" ht="15">
      <c r="AB768" s="6"/>
      <c r="AC768" s="6"/>
    </row>
    <row r="769" spans="28:29" ht="15">
      <c r="AB769" s="6"/>
      <c r="AC769" s="6"/>
    </row>
    <row r="770" spans="28:29" ht="15">
      <c r="AB770" s="6"/>
      <c r="AC770" s="6"/>
    </row>
    <row r="771" spans="28:29" ht="15">
      <c r="AB771" s="6"/>
      <c r="AC771" s="6"/>
    </row>
    <row r="772" spans="28:29" ht="15">
      <c r="AB772" s="6"/>
      <c r="AC772" s="6"/>
    </row>
    <row r="773" spans="28:29" ht="15">
      <c r="AB773" s="6"/>
      <c r="AC773" s="6"/>
    </row>
    <row r="774" spans="28:29" ht="15">
      <c r="AB774" s="6"/>
      <c r="AC774" s="6"/>
    </row>
    <row r="775" spans="28:29" ht="15">
      <c r="AB775" s="6"/>
      <c r="AC775" s="6"/>
    </row>
    <row r="776" spans="28:29" ht="15">
      <c r="AB776" s="6"/>
      <c r="AC776" s="6"/>
    </row>
    <row r="777" spans="28:29" ht="15">
      <c r="AB777" s="6"/>
      <c r="AC777" s="6"/>
    </row>
    <row r="778" spans="28:29" ht="15">
      <c r="AB778" s="6"/>
      <c r="AC778" s="6"/>
    </row>
    <row r="779" spans="28:29" ht="15">
      <c r="AB779" s="6"/>
      <c r="AC779" s="6"/>
    </row>
    <row r="780" spans="28:29" ht="15">
      <c r="AB780" s="6"/>
      <c r="AC780" s="6"/>
    </row>
    <row r="781" spans="28:29" ht="15">
      <c r="AB781" s="6"/>
      <c r="AC781" s="6"/>
    </row>
    <row r="782" spans="28:29" ht="15">
      <c r="AB782" s="6"/>
      <c r="AC782" s="6"/>
    </row>
    <row r="783" spans="28:29" ht="15">
      <c r="AB783" s="6"/>
      <c r="AC783" s="6"/>
    </row>
    <row r="784" spans="28:29" ht="15">
      <c r="AB784" s="6"/>
      <c r="AC784" s="6"/>
    </row>
    <row r="785" spans="28:29" ht="15">
      <c r="AB785" s="6"/>
      <c r="AC785" s="6"/>
    </row>
    <row r="786" spans="28:29" ht="15">
      <c r="AB786" s="6"/>
      <c r="AC786" s="6"/>
    </row>
    <row r="787" spans="28:29" ht="15">
      <c r="AB787" s="6"/>
      <c r="AC787" s="6"/>
    </row>
    <row r="788" spans="28:29" ht="15">
      <c r="AB788" s="6"/>
      <c r="AC788" s="6"/>
    </row>
    <row r="789" spans="28:29" ht="15">
      <c r="AB789" s="6"/>
      <c r="AC789" s="6"/>
    </row>
    <row r="790" spans="28:29" ht="15">
      <c r="AB790" s="6"/>
      <c r="AC790" s="6"/>
    </row>
    <row r="791" spans="28:29" ht="15">
      <c r="AB791" s="6"/>
      <c r="AC791" s="6"/>
    </row>
    <row r="792" spans="28:29" ht="15">
      <c r="AB792" s="6"/>
      <c r="AC792" s="6"/>
    </row>
    <row r="793" spans="28:29" ht="15">
      <c r="AB793" s="6"/>
      <c r="AC793" s="6"/>
    </row>
    <row r="794" spans="28:29" ht="15">
      <c r="AB794" s="6"/>
      <c r="AC794" s="6"/>
    </row>
    <row r="795" spans="28:29" ht="15">
      <c r="AB795" s="6"/>
      <c r="AC795" s="6"/>
    </row>
    <row r="796" spans="28:29" ht="15">
      <c r="AB796" s="6"/>
      <c r="AC796" s="6"/>
    </row>
    <row r="797" spans="28:29" ht="15">
      <c r="AB797" s="6"/>
      <c r="AC797" s="6"/>
    </row>
    <row r="798" spans="28:29" ht="15">
      <c r="AB798" s="6"/>
      <c r="AC798" s="6"/>
    </row>
    <row r="799" spans="28:29" ht="15">
      <c r="AB799" s="6"/>
      <c r="AC799" s="6"/>
    </row>
    <row r="800" spans="28:29" ht="15">
      <c r="AB800" s="6"/>
      <c r="AC800" s="6"/>
    </row>
    <row r="801" spans="28:29" ht="15">
      <c r="AB801" s="6"/>
      <c r="AC801" s="6"/>
    </row>
    <row r="802" spans="28:29" ht="15">
      <c r="AB802" s="6"/>
      <c r="AC802" s="6"/>
    </row>
    <row r="803" spans="28:29" ht="15">
      <c r="AB803" s="6"/>
      <c r="AC803" s="6"/>
    </row>
    <row r="804" spans="28:29" ht="15">
      <c r="AB804" s="6"/>
      <c r="AC804" s="6"/>
    </row>
    <row r="805" spans="28:29" ht="15">
      <c r="AB805" s="6"/>
      <c r="AC805" s="6"/>
    </row>
    <row r="806" spans="28:29" ht="15">
      <c r="AB806" s="6"/>
      <c r="AC806" s="6"/>
    </row>
    <row r="807" spans="28:29" ht="15">
      <c r="AB807" s="6"/>
      <c r="AC807" s="6"/>
    </row>
    <row r="808" spans="28:29" ht="15">
      <c r="AB808" s="6"/>
      <c r="AC808" s="6"/>
    </row>
    <row r="809" spans="28:29" ht="15">
      <c r="AB809" s="6"/>
      <c r="AC809" s="6"/>
    </row>
    <row r="810" spans="28:29" ht="15">
      <c r="AB810" s="6"/>
      <c r="AC810" s="6"/>
    </row>
    <row r="811" spans="28:29" ht="15">
      <c r="AB811" s="6"/>
      <c r="AC811" s="6"/>
    </row>
    <row r="812" spans="28:29" ht="15">
      <c r="AB812" s="6"/>
      <c r="AC812" s="6"/>
    </row>
    <row r="813" spans="28:29" ht="15">
      <c r="AB813" s="6"/>
      <c r="AC813" s="6"/>
    </row>
    <row r="814" spans="28:29" ht="15">
      <c r="AB814" s="6"/>
      <c r="AC814" s="6"/>
    </row>
    <row r="815" spans="28:29" ht="15">
      <c r="AB815" s="6"/>
      <c r="AC815" s="6"/>
    </row>
    <row r="816" spans="28:29" ht="15">
      <c r="AB816" s="6"/>
      <c r="AC816" s="6"/>
    </row>
    <row r="817" spans="28:29" ht="15">
      <c r="AB817" s="6"/>
      <c r="AC817" s="6"/>
    </row>
    <row r="818" spans="28:29" ht="15">
      <c r="AB818" s="6"/>
      <c r="AC818" s="6"/>
    </row>
    <row r="819" spans="28:29" ht="15">
      <c r="AB819" s="6"/>
      <c r="AC819" s="6"/>
    </row>
    <row r="820" spans="28:29" ht="15">
      <c r="AB820" s="6"/>
      <c r="AC820" s="6"/>
    </row>
    <row r="821" spans="28:29" ht="15">
      <c r="AB821" s="6"/>
      <c r="AC821" s="6"/>
    </row>
    <row r="822" spans="28:29" ht="15">
      <c r="AB822" s="6"/>
      <c r="AC822" s="6"/>
    </row>
    <row r="823" spans="28:29" ht="15">
      <c r="AB823" s="6"/>
      <c r="AC823" s="6"/>
    </row>
    <row r="824" spans="28:29" ht="15">
      <c r="AB824" s="6"/>
      <c r="AC824" s="6"/>
    </row>
    <row r="825" spans="28:29" ht="15">
      <c r="AB825" s="6"/>
      <c r="AC825" s="6"/>
    </row>
    <row r="826" spans="28:29" ht="15">
      <c r="AB826" s="6"/>
      <c r="AC826" s="6"/>
    </row>
    <row r="827" spans="28:29" ht="15">
      <c r="AB827" s="6"/>
      <c r="AC827" s="6"/>
    </row>
    <row r="828" spans="28:29" ht="15">
      <c r="AB828" s="6"/>
      <c r="AC828" s="6"/>
    </row>
    <row r="829" spans="28:29" ht="15">
      <c r="AB829" s="6"/>
      <c r="AC829" s="6"/>
    </row>
    <row r="830" spans="28:29" ht="15">
      <c r="AB830" s="6"/>
      <c r="AC830" s="6"/>
    </row>
    <row r="831" spans="28:29" ht="15">
      <c r="AB831" s="6"/>
      <c r="AC831" s="6"/>
    </row>
    <row r="832" spans="28:29" ht="15">
      <c r="AB832" s="6"/>
      <c r="AC832" s="6"/>
    </row>
    <row r="833" spans="28:29" ht="15">
      <c r="AB833" s="6"/>
      <c r="AC833" s="6"/>
    </row>
    <row r="834" spans="28:29" ht="15">
      <c r="AB834" s="6"/>
      <c r="AC834" s="6"/>
    </row>
    <row r="835" spans="28:29" ht="15">
      <c r="AB835" s="6"/>
      <c r="AC835" s="6"/>
    </row>
    <row r="836" spans="28:29" ht="15">
      <c r="AB836" s="6"/>
      <c r="AC836" s="6"/>
    </row>
    <row r="837" spans="28:29" ht="15">
      <c r="AB837" s="6"/>
      <c r="AC837" s="6"/>
    </row>
    <row r="838" spans="28:29" ht="15">
      <c r="AB838" s="6"/>
      <c r="AC838" s="6"/>
    </row>
    <row r="839" spans="28:29" ht="15">
      <c r="AB839" s="6"/>
      <c r="AC839" s="6"/>
    </row>
    <row r="840" spans="28:29" ht="15">
      <c r="AB840" s="6"/>
      <c r="AC840" s="6"/>
    </row>
    <row r="841" spans="28:29" ht="15">
      <c r="AB841" s="6"/>
      <c r="AC841" s="6"/>
    </row>
    <row r="842" spans="28:29" ht="15">
      <c r="AB842" s="6"/>
      <c r="AC842" s="6"/>
    </row>
    <row r="843" spans="28:29" ht="15">
      <c r="AB843" s="6"/>
      <c r="AC843" s="6"/>
    </row>
    <row r="844" spans="28:29" ht="15">
      <c r="AB844" s="6"/>
      <c r="AC844" s="6"/>
    </row>
    <row r="845" spans="28:29" ht="15">
      <c r="AB845" s="6"/>
      <c r="AC845" s="6"/>
    </row>
    <row r="846" spans="28:29" ht="15">
      <c r="AB846" s="6"/>
      <c r="AC846" s="6"/>
    </row>
    <row r="847" spans="28:29" ht="15">
      <c r="AB847" s="6"/>
      <c r="AC847" s="6"/>
    </row>
    <row r="848" spans="28:29" ht="15">
      <c r="AB848" s="6"/>
      <c r="AC848" s="6"/>
    </row>
    <row r="849" spans="28:29" ht="15">
      <c r="AB849" s="6"/>
      <c r="AC849" s="6"/>
    </row>
    <row r="850" spans="28:29" ht="15">
      <c r="AB850" s="6"/>
      <c r="AC850" s="6"/>
    </row>
    <row r="851" spans="28:29" ht="15">
      <c r="AB851" s="6"/>
      <c r="AC851" s="6"/>
    </row>
    <row r="852" spans="28:29" ht="15">
      <c r="AB852" s="6"/>
      <c r="AC852" s="6"/>
    </row>
    <row r="853" spans="28:29" ht="15">
      <c r="AB853" s="6"/>
      <c r="AC853" s="6"/>
    </row>
    <row r="854" spans="28:29" ht="15">
      <c r="AB854" s="6"/>
      <c r="AC854" s="6"/>
    </row>
    <row r="855" spans="28:29" ht="15">
      <c r="AB855" s="6"/>
      <c r="AC855" s="6"/>
    </row>
    <row r="856" spans="28:29" ht="15">
      <c r="AB856" s="6"/>
      <c r="AC856" s="6"/>
    </row>
    <row r="857" spans="28:29" ht="15">
      <c r="AB857" s="6"/>
      <c r="AC857" s="6"/>
    </row>
    <row r="858" spans="28:29" ht="15">
      <c r="AB858" s="6"/>
      <c r="AC858" s="6"/>
    </row>
    <row r="859" spans="28:29" ht="15">
      <c r="AB859" s="6"/>
      <c r="AC859" s="6"/>
    </row>
    <row r="860" spans="28:29" ht="15">
      <c r="AB860" s="6"/>
      <c r="AC860" s="6"/>
    </row>
    <row r="861" spans="28:29" ht="15">
      <c r="AB861" s="6"/>
      <c r="AC861" s="6"/>
    </row>
    <row r="862" spans="28:29" ht="15">
      <c r="AB862" s="6"/>
      <c r="AC862" s="6"/>
    </row>
    <row r="863" spans="28:29" ht="15">
      <c r="AB863" s="6"/>
      <c r="AC863" s="6"/>
    </row>
    <row r="864" spans="28:29" ht="15">
      <c r="AB864" s="6"/>
      <c r="AC864" s="6"/>
    </row>
    <row r="865" spans="28:29" ht="15">
      <c r="AB865" s="6"/>
      <c r="AC865" s="6"/>
    </row>
    <row r="866" spans="28:29" ht="15">
      <c r="AB866" s="6"/>
      <c r="AC866" s="6"/>
    </row>
    <row r="867" spans="28:29" ht="15">
      <c r="AB867" s="6"/>
      <c r="AC867" s="6"/>
    </row>
    <row r="868" spans="28:29" ht="15">
      <c r="AB868" s="6"/>
      <c r="AC868" s="6"/>
    </row>
    <row r="869" spans="28:29" ht="15">
      <c r="AB869" s="6"/>
      <c r="AC869" s="6"/>
    </row>
    <row r="870" spans="28:29" ht="15">
      <c r="AB870" s="6"/>
      <c r="AC870" s="6"/>
    </row>
    <row r="871" spans="28:29" ht="15">
      <c r="AB871" s="6"/>
      <c r="AC871" s="6"/>
    </row>
    <row r="872" spans="28:29" ht="15">
      <c r="AB872" s="6"/>
      <c r="AC872" s="6"/>
    </row>
    <row r="873" spans="28:29" ht="15">
      <c r="AB873" s="6"/>
      <c r="AC873" s="6"/>
    </row>
    <row r="874" spans="28:29" ht="15">
      <c r="AB874" s="6"/>
      <c r="AC874" s="6"/>
    </row>
    <row r="875" spans="28:29" ht="15">
      <c r="AB875" s="6"/>
      <c r="AC875" s="6"/>
    </row>
    <row r="876" spans="28:29" ht="15">
      <c r="AB876" s="6"/>
      <c r="AC876" s="6"/>
    </row>
    <row r="877" spans="28:29" ht="15">
      <c r="AB877" s="6"/>
      <c r="AC877" s="6"/>
    </row>
    <row r="878" spans="28:29" ht="15">
      <c r="AB878" s="6"/>
      <c r="AC878" s="6"/>
    </row>
    <row r="879" spans="28:29" ht="15">
      <c r="AB879" s="6"/>
      <c r="AC879" s="6"/>
    </row>
    <row r="880" spans="28:29" ht="15">
      <c r="AB880" s="6"/>
      <c r="AC880" s="6"/>
    </row>
    <row r="881" spans="28:29" ht="15">
      <c r="AB881" s="6"/>
      <c r="AC881" s="6"/>
    </row>
    <row r="882" spans="28:29" ht="15">
      <c r="AB882" s="6"/>
      <c r="AC882" s="6"/>
    </row>
    <row r="883" spans="28:29" ht="15">
      <c r="AB883" s="6"/>
      <c r="AC883" s="6"/>
    </row>
    <row r="884" spans="28:29" ht="15">
      <c r="AB884" s="6"/>
      <c r="AC884" s="6"/>
    </row>
    <row r="885" spans="28:29" ht="15">
      <c r="AB885" s="6"/>
      <c r="AC885" s="6"/>
    </row>
    <row r="886" spans="28:29" ht="15">
      <c r="AB886" s="6"/>
      <c r="AC886" s="6"/>
    </row>
    <row r="887" spans="28:29" ht="15">
      <c r="AB887" s="6"/>
      <c r="AC887" s="6"/>
    </row>
    <row r="888" spans="28:29" ht="15">
      <c r="AB888" s="6"/>
      <c r="AC888" s="6"/>
    </row>
    <row r="889" spans="28:29" ht="15">
      <c r="AB889" s="6"/>
      <c r="AC889" s="6"/>
    </row>
    <row r="890" spans="28:29" ht="15">
      <c r="AB890" s="6"/>
      <c r="AC890" s="6"/>
    </row>
    <row r="891" spans="28:29" ht="15">
      <c r="AB891" s="6"/>
      <c r="AC891" s="6"/>
    </row>
    <row r="892" spans="28:29" ht="15">
      <c r="AB892" s="6"/>
      <c r="AC892" s="6"/>
    </row>
    <row r="893" spans="28:29" ht="15">
      <c r="AB893" s="6"/>
      <c r="AC893" s="6"/>
    </row>
    <row r="894" spans="28:29" ht="15">
      <c r="AB894" s="6"/>
      <c r="AC894" s="6"/>
    </row>
    <row r="895" spans="28:29" ht="15">
      <c r="AB895" s="6"/>
      <c r="AC895" s="6"/>
    </row>
    <row r="896" spans="28:29" ht="15">
      <c r="AB896" s="6"/>
      <c r="AC896" s="6"/>
    </row>
    <row r="897" spans="28:29" ht="15">
      <c r="AB897" s="6"/>
      <c r="AC897" s="6"/>
    </row>
    <row r="898" spans="28:29" ht="15">
      <c r="AB898" s="6"/>
      <c r="AC898" s="6"/>
    </row>
    <row r="899" spans="28:29" ht="15">
      <c r="AB899" s="6"/>
      <c r="AC899" s="6"/>
    </row>
    <row r="900" spans="28:29" ht="15">
      <c r="AB900" s="6"/>
      <c r="AC900" s="6"/>
    </row>
    <row r="901" spans="28:29" ht="15">
      <c r="AB901" s="6"/>
      <c r="AC901" s="6"/>
    </row>
    <row r="902" spans="28:29" ht="15">
      <c r="AB902" s="6"/>
      <c r="AC902" s="6"/>
    </row>
    <row r="903" spans="28:29" ht="15">
      <c r="AB903" s="6"/>
      <c r="AC903" s="6"/>
    </row>
    <row r="904" spans="28:29" ht="15">
      <c r="AB904" s="6"/>
      <c r="AC904" s="6"/>
    </row>
    <row r="905" spans="28:29" ht="15">
      <c r="AB905" s="6"/>
      <c r="AC905" s="6"/>
    </row>
    <row r="906" spans="28:29" ht="15">
      <c r="AB906" s="6"/>
      <c r="AC906" s="6"/>
    </row>
    <row r="907" spans="28:29" ht="15">
      <c r="AB907" s="6"/>
      <c r="AC907" s="6"/>
    </row>
    <row r="908" spans="28:29" ht="15">
      <c r="AB908" s="6"/>
      <c r="AC908" s="6"/>
    </row>
    <row r="909" spans="28:29" ht="15">
      <c r="AB909" s="6"/>
      <c r="AC909" s="6"/>
    </row>
    <row r="910" spans="28:29" ht="15">
      <c r="AB910" s="6"/>
      <c r="AC910" s="6"/>
    </row>
    <row r="911" spans="28:29" ht="15">
      <c r="AB911" s="6"/>
      <c r="AC911" s="6"/>
    </row>
    <row r="912" spans="28:29" ht="15">
      <c r="AB912" s="6"/>
      <c r="AC912" s="6"/>
    </row>
    <row r="913" spans="28:29" ht="15">
      <c r="AB913" s="6"/>
      <c r="AC913" s="6"/>
    </row>
    <row r="914" spans="28:29" ht="15">
      <c r="AB914" s="6"/>
      <c r="AC914" s="6"/>
    </row>
    <row r="915" spans="28:29" ht="15">
      <c r="AB915" s="6"/>
      <c r="AC915" s="6"/>
    </row>
    <row r="916" spans="28:29" ht="15">
      <c r="AB916" s="6"/>
      <c r="AC916" s="6"/>
    </row>
    <row r="917" spans="28:29" ht="15">
      <c r="AB917" s="6"/>
      <c r="AC917" s="6"/>
    </row>
    <row r="918" spans="28:29" ht="15">
      <c r="AB918" s="6"/>
      <c r="AC918" s="6"/>
    </row>
    <row r="919" spans="28:29" ht="15">
      <c r="AB919" s="6"/>
      <c r="AC919" s="6"/>
    </row>
    <row r="920" spans="28:29" ht="15">
      <c r="AB920" s="6"/>
      <c r="AC920" s="6"/>
    </row>
    <row r="921" spans="28:29" ht="15">
      <c r="AB921" s="6"/>
      <c r="AC921" s="6"/>
    </row>
    <row r="922" spans="28:29" ht="15">
      <c r="AB922" s="6"/>
      <c r="AC922" s="6"/>
    </row>
    <row r="923" spans="28:29" ht="15">
      <c r="AB923" s="6"/>
      <c r="AC923" s="6"/>
    </row>
    <row r="924" spans="28:29" ht="15">
      <c r="AB924" s="6"/>
      <c r="AC924" s="6"/>
    </row>
    <row r="925" spans="28:29" ht="15">
      <c r="AB925" s="6"/>
      <c r="AC925" s="6"/>
    </row>
    <row r="926" spans="28:29" ht="15">
      <c r="AB926" s="6"/>
      <c r="AC926" s="6"/>
    </row>
    <row r="927" spans="28:29" ht="15">
      <c r="AB927" s="6"/>
      <c r="AC927" s="6"/>
    </row>
    <row r="928" spans="28:29" ht="15">
      <c r="AB928" s="6"/>
      <c r="AC928" s="6"/>
    </row>
    <row r="929" spans="28:29" ht="15">
      <c r="AB929" s="6"/>
      <c r="AC929" s="6"/>
    </row>
    <row r="930" spans="28:29" ht="15">
      <c r="AB930" s="6"/>
      <c r="AC930" s="6"/>
    </row>
    <row r="931" spans="28:29" ht="15">
      <c r="AB931" s="6"/>
      <c r="AC931" s="6"/>
    </row>
    <row r="932" spans="28:29" ht="15">
      <c r="AB932" s="6"/>
      <c r="AC932" s="6"/>
    </row>
    <row r="933" spans="28:29" ht="15">
      <c r="AB933" s="6"/>
      <c r="AC933" s="6"/>
    </row>
    <row r="934" spans="28:29" ht="15">
      <c r="AB934" s="6"/>
      <c r="AC934" s="6"/>
    </row>
    <row r="935" spans="28:29" ht="15">
      <c r="AB935" s="6"/>
      <c r="AC935" s="6"/>
    </row>
    <row r="936" spans="28:29" ht="15">
      <c r="AB936" s="6"/>
      <c r="AC936" s="6"/>
    </row>
    <row r="937" spans="28:29" ht="15">
      <c r="AB937" s="6"/>
      <c r="AC937" s="6"/>
    </row>
    <row r="938" spans="28:29" ht="15">
      <c r="AB938" s="6"/>
      <c r="AC938" s="6"/>
    </row>
    <row r="939" spans="28:29" ht="15">
      <c r="AB939" s="6"/>
      <c r="AC939" s="6"/>
    </row>
    <row r="940" spans="28:29" ht="15">
      <c r="AB940" s="6"/>
      <c r="AC940" s="6"/>
    </row>
    <row r="941" spans="28:29" ht="15">
      <c r="AB941" s="6"/>
      <c r="AC941" s="6"/>
    </row>
    <row r="942" spans="28:29" ht="15">
      <c r="AB942" s="6"/>
      <c r="AC942" s="6"/>
    </row>
    <row r="943" spans="28:29" ht="15">
      <c r="AB943" s="6"/>
      <c r="AC943" s="6"/>
    </row>
    <row r="944" spans="28:29" ht="15">
      <c r="AB944" s="6"/>
      <c r="AC944" s="6"/>
    </row>
    <row r="945" spans="28:29" ht="15">
      <c r="AB945" s="6"/>
      <c r="AC945" s="6"/>
    </row>
    <row r="946" spans="28:29" ht="15">
      <c r="AB946" s="6"/>
      <c r="AC946" s="6"/>
    </row>
    <row r="947" spans="28:29" ht="15">
      <c r="AB947" s="6"/>
      <c r="AC947" s="6"/>
    </row>
    <row r="948" spans="28:29" ht="15">
      <c r="AB948" s="6"/>
      <c r="AC948" s="6"/>
    </row>
    <row r="949" spans="28:29" ht="15">
      <c r="AB949" s="6"/>
      <c r="AC949" s="6"/>
    </row>
    <row r="950" spans="28:29" ht="15">
      <c r="AB950" s="6"/>
      <c r="AC950" s="6"/>
    </row>
    <row r="951" spans="28:29" ht="15">
      <c r="AB951" s="6"/>
      <c r="AC951" s="6"/>
    </row>
    <row r="952" spans="28:29" ht="15">
      <c r="AB952" s="6"/>
      <c r="AC952" s="6"/>
    </row>
    <row r="953" spans="28:29" ht="15">
      <c r="AB953" s="6"/>
      <c r="AC953" s="6"/>
    </row>
    <row r="954" spans="28:29" ht="15">
      <c r="AB954" s="6"/>
      <c r="AC954" s="6"/>
    </row>
    <row r="955" spans="28:29" ht="15">
      <c r="AB955" s="6"/>
      <c r="AC955" s="6"/>
    </row>
    <row r="956" spans="28:29" ht="15">
      <c r="AB956" s="6"/>
      <c r="AC956" s="6"/>
    </row>
    <row r="957" spans="28:29" ht="15">
      <c r="AB957" s="6"/>
      <c r="AC957" s="6"/>
    </row>
    <row r="958" spans="28:29" ht="15">
      <c r="AB958" s="6"/>
      <c r="AC958" s="6"/>
    </row>
    <row r="959" spans="28:29" ht="15">
      <c r="AB959" s="6"/>
      <c r="AC959" s="6"/>
    </row>
    <row r="960" spans="28:29" ht="15">
      <c r="AB960" s="6"/>
      <c r="AC960" s="6"/>
    </row>
    <row r="961" spans="28:29" ht="15">
      <c r="AB961" s="6"/>
      <c r="AC961" s="6"/>
    </row>
    <row r="962" spans="28:29" ht="15">
      <c r="AB962" s="6"/>
      <c r="AC962" s="6"/>
    </row>
    <row r="963" spans="28:29" ht="15">
      <c r="AB963" s="6"/>
      <c r="AC963" s="6"/>
    </row>
    <row r="964" spans="28:29" ht="15">
      <c r="AB964" s="6"/>
      <c r="AC964" s="6"/>
    </row>
    <row r="965" spans="28:29" ht="15">
      <c r="AB965" s="6"/>
      <c r="AC965" s="6"/>
    </row>
    <row r="966" spans="28:29" ht="15">
      <c r="AB966" s="6"/>
      <c r="AC966" s="6"/>
    </row>
    <row r="967" spans="28:29" ht="15">
      <c r="AB967" s="6"/>
      <c r="AC967" s="6"/>
    </row>
    <row r="968" spans="28:29" ht="15">
      <c r="AB968" s="6"/>
      <c r="AC968" s="6"/>
    </row>
    <row r="969" spans="28:29" ht="15">
      <c r="AB969" s="6"/>
      <c r="AC969" s="6"/>
    </row>
    <row r="970" spans="28:29" ht="15">
      <c r="AB970" s="6"/>
      <c r="AC970" s="6"/>
    </row>
    <row r="971" spans="28:29" ht="15">
      <c r="AB971" s="6"/>
      <c r="AC971" s="6"/>
    </row>
    <row r="972" spans="28:29" ht="15">
      <c r="AB972" s="6"/>
      <c r="AC972" s="6"/>
    </row>
    <row r="973" spans="28:29" ht="15">
      <c r="AB973" s="6"/>
      <c r="AC973" s="6"/>
    </row>
    <row r="974" spans="28:29" ht="15">
      <c r="AB974" s="6"/>
      <c r="AC974" s="6"/>
    </row>
    <row r="975" spans="28:29" ht="15">
      <c r="AB975" s="6"/>
      <c r="AC975" s="6"/>
    </row>
    <row r="976" spans="28:29" ht="15">
      <c r="AB976" s="6"/>
      <c r="AC976" s="6"/>
    </row>
    <row r="977" spans="28:29" ht="15">
      <c r="AB977" s="6"/>
      <c r="AC977" s="6"/>
    </row>
    <row r="978" spans="28:29" ht="15">
      <c r="AB978" s="6"/>
      <c r="AC978" s="6"/>
    </row>
    <row r="979" spans="28:29" ht="15">
      <c r="AB979" s="6"/>
      <c r="AC979" s="6"/>
    </row>
    <row r="980" spans="28:29" ht="15">
      <c r="AB980" s="6"/>
      <c r="AC980" s="6"/>
    </row>
    <row r="981" spans="28:29" ht="15">
      <c r="AB981" s="6"/>
      <c r="AC981" s="6"/>
    </row>
    <row r="982" spans="28:29" ht="15">
      <c r="AB982" s="6"/>
      <c r="AC982" s="6"/>
    </row>
    <row r="983" spans="28:29" ht="15">
      <c r="AB983" s="6"/>
      <c r="AC983" s="6"/>
    </row>
    <row r="984" spans="28:29" ht="15">
      <c r="AB984" s="6"/>
      <c r="AC984" s="6"/>
    </row>
    <row r="985" spans="28:29" ht="15">
      <c r="AB985" s="6"/>
      <c r="AC985" s="6"/>
    </row>
    <row r="986" spans="28:29" ht="15">
      <c r="AB986" s="6"/>
      <c r="AC986" s="6"/>
    </row>
    <row r="987" spans="28:29" ht="15">
      <c r="AB987" s="6"/>
      <c r="AC987" s="6"/>
    </row>
    <row r="988" spans="28:29" ht="15">
      <c r="AB988" s="6"/>
      <c r="AC988" s="6"/>
    </row>
    <row r="989" spans="28:29" ht="15">
      <c r="AB989" s="6"/>
      <c r="AC989" s="6"/>
    </row>
    <row r="990" spans="28:29" ht="15">
      <c r="AB990" s="6"/>
      <c r="AC990" s="6"/>
    </row>
    <row r="991" spans="28:29" ht="15">
      <c r="AB991" s="6"/>
      <c r="AC991" s="6"/>
    </row>
    <row r="992" spans="28:29" ht="15">
      <c r="AB992" s="6"/>
      <c r="AC992" s="6"/>
    </row>
    <row r="993" spans="28:29" ht="15">
      <c r="AB993" s="6"/>
      <c r="AC993" s="6"/>
    </row>
    <row r="994" spans="28:29" ht="15">
      <c r="AB994" s="6"/>
      <c r="AC994" s="6"/>
    </row>
    <row r="995" spans="28:29" ht="15">
      <c r="AB995" s="6"/>
      <c r="AC995" s="6"/>
    </row>
    <row r="996" spans="28:29" ht="15">
      <c r="AB996" s="6"/>
      <c r="AC996" s="6"/>
    </row>
    <row r="997" spans="28:29" ht="15">
      <c r="AB997" s="6"/>
      <c r="AC997" s="6"/>
    </row>
    <row r="998" spans="28:29" ht="15">
      <c r="AB998" s="6"/>
      <c r="AC998" s="6"/>
    </row>
    <row r="999" spans="28:29" ht="15">
      <c r="AB999" s="6"/>
      <c r="AC999" s="6"/>
    </row>
    <row r="1000" spans="28:29" ht="15">
      <c r="AB1000" s="6"/>
      <c r="AC1000" s="6"/>
    </row>
    <row r="1001" spans="28:29" ht="15">
      <c r="AB1001" s="6"/>
      <c r="AC1001" s="6"/>
    </row>
    <row r="1002" spans="28:29" ht="15">
      <c r="AB1002" s="6"/>
      <c r="AC1002" s="6"/>
    </row>
    <row r="1003" spans="28:29" ht="15">
      <c r="AB1003" s="6"/>
      <c r="AC1003" s="6"/>
    </row>
    <row r="1004" spans="28:29" ht="15">
      <c r="AB1004" s="6"/>
      <c r="AC1004" s="6"/>
    </row>
    <row r="1005" spans="28:29" ht="15">
      <c r="AB1005" s="6"/>
      <c r="AC1005" s="6"/>
    </row>
    <row r="1006" spans="28:29" ht="15">
      <c r="AB1006" s="6"/>
      <c r="AC1006" s="6"/>
    </row>
    <row r="1007" spans="28:29" ht="15">
      <c r="AB1007" s="6"/>
      <c r="AC1007" s="6"/>
    </row>
    <row r="1008" spans="28:29" ht="15">
      <c r="AB1008" s="6"/>
      <c r="AC1008" s="6"/>
    </row>
    <row r="1009" spans="28:29" ht="15">
      <c r="AB1009" s="6"/>
      <c r="AC1009" s="6"/>
    </row>
    <row r="1010" spans="28:29" ht="15">
      <c r="AB1010" s="6"/>
      <c r="AC1010" s="6"/>
    </row>
    <row r="1011" spans="28:29" ht="15">
      <c r="AB1011" s="6"/>
      <c r="AC1011" s="6"/>
    </row>
    <row r="1012" spans="28:29" ht="15">
      <c r="AB1012" s="6"/>
      <c r="AC1012" s="6"/>
    </row>
    <row r="1013" spans="28:29" ht="15">
      <c r="AB1013" s="6"/>
      <c r="AC1013" s="6"/>
    </row>
    <row r="1014" spans="28:29" ht="15">
      <c r="AB1014" s="6"/>
      <c r="AC1014" s="6"/>
    </row>
    <row r="1015" spans="28:29" ht="15">
      <c r="AB1015" s="6"/>
      <c r="AC1015" s="6"/>
    </row>
    <row r="1016" spans="28:29" ht="15">
      <c r="AB1016" s="6"/>
      <c r="AC1016" s="6"/>
    </row>
    <row r="1017" spans="28:29" ht="15">
      <c r="AB1017" s="6"/>
      <c r="AC1017" s="6"/>
    </row>
    <row r="1018" spans="28:29" ht="15">
      <c r="AB1018" s="6"/>
      <c r="AC1018" s="6"/>
    </row>
    <row r="1019" spans="28:29" ht="15">
      <c r="AB1019" s="6"/>
      <c r="AC1019" s="6"/>
    </row>
    <row r="1020" spans="28:29" ht="15">
      <c r="AB1020" s="6"/>
      <c r="AC1020" s="6"/>
    </row>
    <row r="1021" spans="28:29" ht="15">
      <c r="AB1021" s="6"/>
      <c r="AC1021" s="6"/>
    </row>
    <row r="1022" spans="28:29" ht="15">
      <c r="AB1022" s="6"/>
      <c r="AC1022" s="6"/>
    </row>
    <row r="1023" spans="28:29" ht="15">
      <c r="AB1023" s="6"/>
      <c r="AC1023" s="6"/>
    </row>
    <row r="1024" spans="28:29" ht="15">
      <c r="AB1024" s="6"/>
      <c r="AC1024" s="6"/>
    </row>
    <row r="1025" spans="28:29" ht="15">
      <c r="AB1025" s="6"/>
      <c r="AC1025" s="6"/>
    </row>
    <row r="1026" spans="28:29" ht="15">
      <c r="AB1026" s="6"/>
      <c r="AC1026" s="6"/>
    </row>
    <row r="1027" spans="28:29" ht="15">
      <c r="AB1027" s="6"/>
      <c r="AC1027" s="6"/>
    </row>
    <row r="1028" spans="28:29" ht="15">
      <c r="AB1028" s="6"/>
      <c r="AC1028" s="6"/>
    </row>
    <row r="1029" spans="28:29" ht="15">
      <c r="AB1029" s="6"/>
      <c r="AC1029" s="6"/>
    </row>
    <row r="1030" spans="28:29" ht="15">
      <c r="AB1030" s="6"/>
      <c r="AC1030" s="6"/>
    </row>
    <row r="1031" spans="28:29" ht="15">
      <c r="AB1031" s="6"/>
      <c r="AC1031" s="6"/>
    </row>
    <row r="1032" spans="28:29" ht="15">
      <c r="AB1032" s="6"/>
      <c r="AC1032" s="6"/>
    </row>
    <row r="1033" spans="28:29" ht="15">
      <c r="AB1033" s="6"/>
      <c r="AC1033" s="6"/>
    </row>
    <row r="1034" spans="28:29" ht="15">
      <c r="AB1034" s="6"/>
      <c r="AC1034" s="6"/>
    </row>
    <row r="1035" spans="28:29" ht="15">
      <c r="AB1035" s="6"/>
      <c r="AC1035" s="6"/>
    </row>
    <row r="1036" spans="28:29" ht="15">
      <c r="AB1036" s="6"/>
      <c r="AC1036" s="6"/>
    </row>
    <row r="1037" spans="28:29" ht="15">
      <c r="AB1037" s="6"/>
      <c r="AC1037" s="6"/>
    </row>
    <row r="1038" spans="28:29" ht="15">
      <c r="AB1038" s="6"/>
      <c r="AC1038" s="6"/>
    </row>
    <row r="1039" spans="28:29" ht="15">
      <c r="AB1039" s="6"/>
      <c r="AC1039" s="6"/>
    </row>
    <row r="1040" spans="28:29" ht="15">
      <c r="AB1040" s="6"/>
      <c r="AC1040" s="6"/>
    </row>
    <row r="1041" spans="28:29" ht="15">
      <c r="AB1041" s="6"/>
      <c r="AC1041" s="6"/>
    </row>
    <row r="1042" spans="28:29" ht="15">
      <c r="AB1042" s="6"/>
      <c r="AC1042" s="6"/>
    </row>
    <row r="1043" spans="28:29" ht="15">
      <c r="AB1043" s="6"/>
      <c r="AC1043" s="6"/>
    </row>
    <row r="1044" spans="28:29" ht="15">
      <c r="AB1044" s="6"/>
      <c r="AC1044" s="6"/>
    </row>
    <row r="1045" spans="28:29" ht="15">
      <c r="AB1045" s="6"/>
      <c r="AC1045" s="6"/>
    </row>
    <row r="1046" spans="28:29" ht="15">
      <c r="AB1046" s="6"/>
      <c r="AC1046" s="6"/>
    </row>
    <row r="1047" spans="28:29" ht="15">
      <c r="AB1047" s="6"/>
      <c r="AC1047" s="6"/>
    </row>
    <row r="1048" spans="28:29" ht="15">
      <c r="AB1048" s="6"/>
      <c r="AC1048" s="6"/>
    </row>
    <row r="1049" spans="28:29" ht="15">
      <c r="AB1049" s="6"/>
      <c r="AC1049" s="6"/>
    </row>
    <row r="1050" spans="28:29" ht="15">
      <c r="AB1050" s="6"/>
      <c r="AC1050" s="6"/>
    </row>
    <row r="1051" spans="28:29" ht="15">
      <c r="AB1051" s="6"/>
      <c r="AC1051" s="6"/>
    </row>
    <row r="1052" spans="28:29" ht="15">
      <c r="AB1052" s="6"/>
      <c r="AC1052" s="6"/>
    </row>
    <row r="1053" spans="28:29" ht="15">
      <c r="AB1053" s="6"/>
      <c r="AC1053" s="6"/>
    </row>
    <row r="1054" spans="28:29" ht="15">
      <c r="AB1054" s="6"/>
      <c r="AC1054" s="6"/>
    </row>
    <row r="1055" spans="28:29" ht="15">
      <c r="AB1055" s="6"/>
      <c r="AC1055" s="6"/>
    </row>
    <row r="1056" spans="28:29" ht="15">
      <c r="AB1056" s="6"/>
      <c r="AC1056" s="6"/>
    </row>
    <row r="1057" spans="28:29" ht="15">
      <c r="AB1057" s="6"/>
      <c r="AC1057" s="6"/>
    </row>
    <row r="1058" spans="28:29" ht="15">
      <c r="AB1058" s="6"/>
      <c r="AC1058" s="6"/>
    </row>
    <row r="1059" spans="28:29" ht="15">
      <c r="AB1059" s="6"/>
      <c r="AC1059" s="6"/>
    </row>
    <row r="1060" spans="28:29" ht="15">
      <c r="AB1060" s="6"/>
      <c r="AC1060" s="6"/>
    </row>
    <row r="1061" spans="28:29" ht="15">
      <c r="AB1061" s="6"/>
      <c r="AC1061" s="6"/>
    </row>
    <row r="1062" spans="28:29" ht="15">
      <c r="AB1062" s="6"/>
      <c r="AC1062" s="6"/>
    </row>
    <row r="1063" spans="28:29" ht="15">
      <c r="AB1063" s="6"/>
      <c r="AC1063" s="6"/>
    </row>
    <row r="1064" spans="28:29" ht="15">
      <c r="AB1064" s="6"/>
      <c r="AC1064" s="6"/>
    </row>
    <row r="1065" spans="28:29" ht="15">
      <c r="AB1065" s="6"/>
      <c r="AC1065" s="6"/>
    </row>
    <row r="1066" spans="28:29" ht="15">
      <c r="AB1066" s="6"/>
      <c r="AC1066" s="6"/>
    </row>
    <row r="1067" spans="28:29" ht="15">
      <c r="AB1067" s="6"/>
      <c r="AC1067" s="6"/>
    </row>
    <row r="1068" spans="28:29" ht="15">
      <c r="AB1068" s="6"/>
      <c r="AC1068" s="6"/>
    </row>
    <row r="1069" spans="28:29" ht="15">
      <c r="AB1069" s="6"/>
      <c r="AC1069" s="6"/>
    </row>
    <row r="1070" spans="28:29" ht="15">
      <c r="AB1070" s="6"/>
      <c r="AC1070" s="6"/>
    </row>
    <row r="1071" spans="28:29" ht="15">
      <c r="AB1071" s="6"/>
      <c r="AC1071" s="6"/>
    </row>
    <row r="1072" spans="28:29" ht="15">
      <c r="AB1072" s="6"/>
      <c r="AC1072" s="6"/>
    </row>
    <row r="1073" spans="28:29" ht="15">
      <c r="AB1073" s="6"/>
      <c r="AC1073" s="6"/>
    </row>
    <row r="1074" spans="28:29" ht="15">
      <c r="AB1074" s="6"/>
      <c r="AC1074" s="6"/>
    </row>
    <row r="1075" spans="28:29" ht="15">
      <c r="AB1075" s="6"/>
      <c r="AC1075" s="6"/>
    </row>
    <row r="1076" spans="28:29" ht="15">
      <c r="AB1076" s="6"/>
      <c r="AC1076" s="6"/>
    </row>
    <row r="1077" spans="28:29" ht="15">
      <c r="AB1077" s="6"/>
      <c r="AC1077" s="6"/>
    </row>
    <row r="1078" spans="28:29" ht="15">
      <c r="AB1078" s="6"/>
      <c r="AC1078" s="6"/>
    </row>
    <row r="1079" spans="28:29" ht="15">
      <c r="AB1079" s="6"/>
      <c r="AC1079" s="6"/>
    </row>
    <row r="1080" spans="28:29" ht="15">
      <c r="AB1080" s="6"/>
      <c r="AC1080" s="6"/>
    </row>
    <row r="1081" spans="28:29" ht="15">
      <c r="AB1081" s="6"/>
      <c r="AC1081" s="6"/>
    </row>
    <row r="1082" spans="28:29" ht="15">
      <c r="AB1082" s="6"/>
      <c r="AC1082" s="6"/>
    </row>
    <row r="1083" spans="28:29" ht="15">
      <c r="AB1083" s="6"/>
      <c r="AC1083" s="6"/>
    </row>
    <row r="1084" spans="28:29" ht="15">
      <c r="AB1084" s="6"/>
      <c r="AC1084" s="6"/>
    </row>
    <row r="1085" spans="28:29" ht="15">
      <c r="AB1085" s="6"/>
      <c r="AC1085" s="6"/>
    </row>
    <row r="1086" spans="28:29" ht="15">
      <c r="AB1086" s="6"/>
      <c r="AC1086" s="6"/>
    </row>
    <row r="1087" spans="28:29" ht="15">
      <c r="AB1087" s="6"/>
      <c r="AC1087" s="6"/>
    </row>
    <row r="1088" spans="28:29" ht="15">
      <c r="AB1088" s="6"/>
      <c r="AC1088" s="6"/>
    </row>
    <row r="1089" spans="28:29" ht="15">
      <c r="AB1089" s="6"/>
      <c r="AC1089" s="6"/>
    </row>
    <row r="1090" spans="28:29" ht="15">
      <c r="AB1090" s="6"/>
      <c r="AC1090" s="6"/>
    </row>
    <row r="1091" spans="28:29" ht="15">
      <c r="AB1091" s="6"/>
      <c r="AC1091" s="6"/>
    </row>
    <row r="1092" spans="28:29" ht="15">
      <c r="AB1092" s="6"/>
      <c r="AC1092" s="6"/>
    </row>
    <row r="1093" spans="28:29" ht="15">
      <c r="AB1093" s="6"/>
      <c r="AC1093" s="6"/>
    </row>
    <row r="1094" spans="28:29" ht="15">
      <c r="AB1094" s="6"/>
      <c r="AC1094" s="6"/>
    </row>
    <row r="1095" spans="28:29" ht="15">
      <c r="AB1095" s="6"/>
      <c r="AC1095" s="6"/>
    </row>
    <row r="1096" spans="28:29" ht="15">
      <c r="AB1096" s="6"/>
      <c r="AC1096" s="6"/>
    </row>
    <row r="1097" spans="28:29" ht="15">
      <c r="AB1097" s="6"/>
      <c r="AC1097" s="6"/>
    </row>
    <row r="1098" spans="28:29" ht="15">
      <c r="AB1098" s="6"/>
      <c r="AC1098" s="6"/>
    </row>
    <row r="1099" spans="28:29" ht="15">
      <c r="AB1099" s="6"/>
      <c r="AC1099" s="6"/>
    </row>
    <row r="1100" spans="28:29" ht="15">
      <c r="AB1100" s="6"/>
      <c r="AC1100" s="6"/>
    </row>
    <row r="1101" spans="28:29" ht="15">
      <c r="AB1101" s="6"/>
      <c r="AC1101" s="6"/>
    </row>
    <row r="1102" spans="28:29" ht="15">
      <c r="AB1102" s="6"/>
      <c r="AC1102" s="6"/>
    </row>
    <row r="1103" spans="28:29" ht="15">
      <c r="AB1103" s="6"/>
      <c r="AC1103" s="6"/>
    </row>
    <row r="1104" spans="28:29" ht="15">
      <c r="AB1104" s="6"/>
      <c r="AC1104" s="6"/>
    </row>
    <row r="1105" spans="28:29" ht="15">
      <c r="AB1105" s="6"/>
      <c r="AC1105" s="6"/>
    </row>
    <row r="1106" spans="28:29" ht="15">
      <c r="AB1106" s="6"/>
      <c r="AC1106" s="6"/>
    </row>
    <row r="1107" spans="28:29" ht="15">
      <c r="AB1107" s="6"/>
      <c r="AC1107" s="6"/>
    </row>
    <row r="1108" spans="28:29" ht="15">
      <c r="AB1108" s="6"/>
      <c r="AC1108" s="6"/>
    </row>
    <row r="1109" spans="28:29" ht="15">
      <c r="AB1109" s="6"/>
      <c r="AC1109" s="6"/>
    </row>
    <row r="1110" spans="28:29" ht="15">
      <c r="AB1110" s="6"/>
      <c r="AC1110" s="6"/>
    </row>
    <row r="1111" spans="28:29" ht="15">
      <c r="AB1111" s="6"/>
      <c r="AC1111" s="6"/>
    </row>
    <row r="1112" spans="28:29" ht="15">
      <c r="AB1112" s="6"/>
      <c r="AC1112" s="6"/>
    </row>
    <row r="1113" spans="28:29" ht="15">
      <c r="AB1113" s="6"/>
      <c r="AC1113" s="6"/>
    </row>
    <row r="1114" spans="28:29" ht="15">
      <c r="AB1114" s="6"/>
      <c r="AC1114" s="6"/>
    </row>
    <row r="1115" spans="28:29" ht="15">
      <c r="AB1115" s="6"/>
      <c r="AC1115" s="6"/>
    </row>
    <row r="1116" spans="28:29" ht="15">
      <c r="AB1116" s="6"/>
      <c r="AC1116" s="6"/>
    </row>
    <row r="1117" spans="28:29" ht="15">
      <c r="AB1117" s="6"/>
      <c r="AC1117" s="6"/>
    </row>
    <row r="1118" spans="28:29" ht="15">
      <c r="AB1118" s="6"/>
      <c r="AC1118" s="6"/>
    </row>
    <row r="1119" spans="28:29" ht="15">
      <c r="AB1119" s="6"/>
      <c r="AC1119" s="6"/>
    </row>
    <row r="1120" spans="28:29" ht="15">
      <c r="AB1120" s="6"/>
      <c r="AC1120" s="6"/>
    </row>
    <row r="1121" spans="28:29" ht="15">
      <c r="AB1121" s="6"/>
      <c r="AC1121" s="6"/>
    </row>
    <row r="1122" spans="28:29" ht="15">
      <c r="AB1122" s="6"/>
      <c r="AC1122" s="6"/>
    </row>
    <row r="1123" spans="28:29" ht="15">
      <c r="AB1123" s="6"/>
      <c r="AC1123" s="6"/>
    </row>
    <row r="1124" spans="28:29" ht="15">
      <c r="AB1124" s="6"/>
      <c r="AC1124" s="6"/>
    </row>
    <row r="1125" spans="28:29" ht="15">
      <c r="AB1125" s="6"/>
      <c r="AC1125" s="6"/>
    </row>
    <row r="1126" spans="28:29" ht="15">
      <c r="AB1126" s="6"/>
      <c r="AC1126" s="6"/>
    </row>
    <row r="1127" spans="28:29" ht="15">
      <c r="AB1127" s="6"/>
      <c r="AC1127" s="6"/>
    </row>
    <row r="1128" spans="28:29" ht="15">
      <c r="AB1128" s="6"/>
      <c r="AC1128" s="6"/>
    </row>
    <row r="1129" spans="28:29" ht="15">
      <c r="AB1129" s="6"/>
      <c r="AC1129" s="6"/>
    </row>
    <row r="1130" spans="28:29" ht="15">
      <c r="AB1130" s="6"/>
      <c r="AC1130" s="6"/>
    </row>
    <row r="1131" spans="28:29" ht="15">
      <c r="AB1131" s="6"/>
      <c r="AC1131" s="6"/>
    </row>
    <row r="1132" spans="28:29" ht="15">
      <c r="AB1132" s="6"/>
      <c r="AC1132" s="6"/>
    </row>
    <row r="1133" spans="28:29" ht="15">
      <c r="AB1133" s="6"/>
      <c r="AC1133" s="6"/>
    </row>
    <row r="1134" spans="28:29" ht="15">
      <c r="AB1134" s="6"/>
      <c r="AC1134" s="6"/>
    </row>
    <row r="1135" spans="28:29" ht="15">
      <c r="AB1135" s="6"/>
      <c r="AC1135" s="6"/>
    </row>
    <row r="1136" spans="28:29" ht="15">
      <c r="AB1136" s="6"/>
      <c r="AC1136" s="6"/>
    </row>
    <row r="1137" spans="28:29" ht="15">
      <c r="AB1137" s="6"/>
      <c r="AC1137" s="6"/>
    </row>
    <row r="1138" spans="28:29" ht="15">
      <c r="AB1138" s="6"/>
      <c r="AC1138" s="6"/>
    </row>
    <row r="1139" spans="28:29" ht="15">
      <c r="AB1139" s="6"/>
      <c r="AC1139" s="6"/>
    </row>
    <row r="1140" spans="28:29" ht="15">
      <c r="AB1140" s="6"/>
      <c r="AC1140" s="6"/>
    </row>
    <row r="1141" spans="28:29" ht="15">
      <c r="AB1141" s="6"/>
      <c r="AC1141" s="6"/>
    </row>
    <row r="1142" spans="28:29" ht="15">
      <c r="AB1142" s="6"/>
      <c r="AC1142" s="6"/>
    </row>
    <row r="1143" spans="28:29" ht="15">
      <c r="AB1143" s="6"/>
      <c r="AC1143" s="6"/>
    </row>
    <row r="1144" spans="28:29" ht="15">
      <c r="AB1144" s="6"/>
      <c r="AC1144" s="6"/>
    </row>
    <row r="1145" spans="28:29" ht="15">
      <c r="AB1145" s="6"/>
      <c r="AC1145" s="6"/>
    </row>
    <row r="1146" spans="28:29" ht="15">
      <c r="AB1146" s="6"/>
      <c r="AC1146" s="6"/>
    </row>
    <row r="1147" spans="28:29" ht="15">
      <c r="AB1147" s="6"/>
      <c r="AC1147" s="6"/>
    </row>
    <row r="1148" spans="28:29" ht="15">
      <c r="AB1148" s="6"/>
      <c r="AC1148" s="6"/>
    </row>
    <row r="1149" spans="28:29" ht="15">
      <c r="AB1149" s="6"/>
      <c r="AC1149" s="6"/>
    </row>
    <row r="1150" spans="28:29" ht="15">
      <c r="AB1150" s="6"/>
      <c r="AC1150" s="6"/>
    </row>
    <row r="1151" spans="28:29" ht="15">
      <c r="AB1151" s="6"/>
      <c r="AC1151" s="6"/>
    </row>
    <row r="1152" spans="28:29" ht="15">
      <c r="AB1152" s="6"/>
      <c r="AC1152" s="6"/>
    </row>
    <row r="1153" spans="28:29" ht="15">
      <c r="AB1153" s="6"/>
      <c r="AC1153" s="6"/>
    </row>
    <row r="1154" spans="28:29" ht="15">
      <c r="AB1154" s="6"/>
      <c r="AC1154" s="6"/>
    </row>
    <row r="1155" spans="28:29" ht="15">
      <c r="AB1155" s="6"/>
      <c r="AC1155" s="6"/>
    </row>
    <row r="1156" spans="28:29" ht="15">
      <c r="AB1156" s="6"/>
      <c r="AC1156" s="6"/>
    </row>
    <row r="1157" spans="28:29" ht="15">
      <c r="AB1157" s="6"/>
      <c r="AC1157" s="6"/>
    </row>
    <row r="1158" spans="28:29" ht="15">
      <c r="AB1158" s="6"/>
      <c r="AC1158" s="6"/>
    </row>
    <row r="1159" spans="28:29" ht="15">
      <c r="AB1159" s="6"/>
      <c r="AC1159" s="6"/>
    </row>
    <row r="1160" spans="28:29" ht="15">
      <c r="AB1160" s="6"/>
      <c r="AC1160" s="6"/>
    </row>
    <row r="1161" spans="28:29" ht="15">
      <c r="AB1161" s="6"/>
      <c r="AC1161" s="6"/>
    </row>
    <row r="1162" spans="28:29" ht="15">
      <c r="AB1162" s="6"/>
      <c r="AC1162" s="6"/>
    </row>
    <row r="1163" spans="28:29" ht="15">
      <c r="AB1163" s="6"/>
      <c r="AC1163" s="6"/>
    </row>
    <row r="1164" spans="28:29" ht="15">
      <c r="AB1164" s="6"/>
      <c r="AC1164" s="6"/>
    </row>
    <row r="1165" spans="28:29" ht="15">
      <c r="AB1165" s="6"/>
      <c r="AC1165" s="6"/>
    </row>
    <row r="1166" spans="28:29" ht="15">
      <c r="AB1166" s="6"/>
      <c r="AC1166" s="6"/>
    </row>
    <row r="1167" spans="28:29" ht="15">
      <c r="AB1167" s="6"/>
      <c r="AC1167" s="6"/>
    </row>
    <row r="1168" spans="28:29" ht="15">
      <c r="AB1168" s="6"/>
      <c r="AC1168" s="6"/>
    </row>
    <row r="1169" spans="28:29" ht="15">
      <c r="AB1169" s="6"/>
      <c r="AC1169" s="6"/>
    </row>
    <row r="1170" spans="28:29" ht="15">
      <c r="AB1170" s="6"/>
      <c r="AC1170" s="6"/>
    </row>
    <row r="1171" spans="28:29" ht="15">
      <c r="AB1171" s="6"/>
      <c r="AC1171" s="6"/>
    </row>
    <row r="1172" spans="28:29" ht="15">
      <c r="AB1172" s="6"/>
      <c r="AC1172" s="6"/>
    </row>
    <row r="1173" spans="28:29" ht="15">
      <c r="AB1173" s="6"/>
      <c r="AC1173" s="6"/>
    </row>
    <row r="1174" spans="28:29" ht="15">
      <c r="AB1174" s="6"/>
      <c r="AC1174" s="6"/>
    </row>
    <row r="1175" spans="28:29" ht="15">
      <c r="AB1175" s="6"/>
      <c r="AC1175" s="6"/>
    </row>
    <row r="1176" spans="28:29" ht="15">
      <c r="AB1176" s="6"/>
      <c r="AC1176" s="6"/>
    </row>
    <row r="1177" spans="28:29" ht="15">
      <c r="AB1177" s="6"/>
      <c r="AC1177" s="6"/>
    </row>
    <row r="1178" spans="28:29" ht="15">
      <c r="AB1178" s="6"/>
      <c r="AC1178" s="6"/>
    </row>
    <row r="1179" spans="28:29" ht="15">
      <c r="AB1179" s="6"/>
      <c r="AC1179" s="6"/>
    </row>
    <row r="1180" spans="28:29" ht="15">
      <c r="AB1180" s="6"/>
      <c r="AC1180" s="6"/>
    </row>
    <row r="1181" spans="28:29" ht="15">
      <c r="AB1181" s="6"/>
      <c r="AC1181" s="6"/>
    </row>
    <row r="1182" spans="28:29" ht="15">
      <c r="AB1182" s="6"/>
      <c r="AC1182" s="6"/>
    </row>
    <row r="1183" spans="28:29" ht="15">
      <c r="AB1183" s="6"/>
      <c r="AC1183" s="6"/>
    </row>
    <row r="1184" spans="28:29" ht="15">
      <c r="AB1184" s="6"/>
      <c r="AC1184" s="6"/>
    </row>
    <row r="1185" spans="28:29" ht="15">
      <c r="AB1185" s="6"/>
      <c r="AC1185" s="6"/>
    </row>
    <row r="1186" spans="28:29" ht="15">
      <c r="AB1186" s="6"/>
      <c r="AC1186" s="6"/>
    </row>
    <row r="1187" spans="28:29" ht="15">
      <c r="AB1187" s="6"/>
      <c r="AC1187" s="6"/>
    </row>
    <row r="1188" spans="28:29" ht="15">
      <c r="AB1188" s="6"/>
      <c r="AC1188" s="6"/>
    </row>
    <row r="1189" spans="28:29" ht="15">
      <c r="AB1189" s="6"/>
      <c r="AC1189" s="6"/>
    </row>
    <row r="1190" spans="28:29" ht="15">
      <c r="AB1190" s="6"/>
      <c r="AC1190" s="6"/>
    </row>
    <row r="1191" spans="28:29" ht="15">
      <c r="AB1191" s="6"/>
      <c r="AC1191" s="6"/>
    </row>
    <row r="1192" spans="28:29" ht="15">
      <c r="AB1192" s="6"/>
      <c r="AC1192" s="6"/>
    </row>
    <row r="1193" spans="28:29" ht="15">
      <c r="AB1193" s="6"/>
      <c r="AC1193" s="6"/>
    </row>
    <row r="1194" spans="28:29" ht="15">
      <c r="AB1194" s="6"/>
      <c r="AC1194" s="6"/>
    </row>
    <row r="1195" spans="28:29" ht="15">
      <c r="AB1195" s="6"/>
      <c r="AC1195" s="6"/>
    </row>
    <row r="1196" spans="28:29" ht="15">
      <c r="AB1196" s="6"/>
      <c r="AC1196" s="6"/>
    </row>
    <row r="1197" spans="28:29" ht="15">
      <c r="AB1197" s="6"/>
      <c r="AC1197" s="6"/>
    </row>
    <row r="1198" spans="28:29" ht="15">
      <c r="AB1198" s="6"/>
      <c r="AC1198" s="6"/>
    </row>
    <row r="1199" spans="28:29" ht="15">
      <c r="AB1199" s="6"/>
      <c r="AC1199" s="6"/>
    </row>
    <row r="1200" spans="28:29" ht="15">
      <c r="AB1200" s="6"/>
      <c r="AC1200" s="6"/>
    </row>
    <row r="1201" spans="28:29" ht="15">
      <c r="AB1201" s="6"/>
      <c r="AC1201" s="6"/>
    </row>
    <row r="1202" spans="28:29" ht="15">
      <c r="AB1202" s="6"/>
      <c r="AC1202" s="6"/>
    </row>
    <row r="1203" spans="28:29" ht="15">
      <c r="AB1203" s="6"/>
      <c r="AC1203" s="6"/>
    </row>
    <row r="1204" spans="28:29" ht="15">
      <c r="AB1204" s="6"/>
      <c r="AC1204" s="6"/>
    </row>
    <row r="1205" spans="28:29" ht="15">
      <c r="AB1205" s="6"/>
      <c r="AC1205" s="6"/>
    </row>
    <row r="1206" spans="28:29" ht="15">
      <c r="AB1206" s="6"/>
      <c r="AC1206" s="6"/>
    </row>
    <row r="1207" spans="28:29" ht="15">
      <c r="AB1207" s="6"/>
      <c r="AC1207" s="6"/>
    </row>
    <row r="1208" spans="28:29" ht="15">
      <c r="AB1208" s="6"/>
      <c r="AC1208" s="6"/>
    </row>
    <row r="1209" spans="28:29" ht="15">
      <c r="AB1209" s="6"/>
      <c r="AC1209" s="6"/>
    </row>
    <row r="1210" spans="28:29" ht="15">
      <c r="AB1210" s="6"/>
      <c r="AC1210" s="6"/>
    </row>
    <row r="1211" spans="28:29" ht="15">
      <c r="AB1211" s="6"/>
      <c r="AC1211" s="6"/>
    </row>
    <row r="1212" spans="28:29" ht="15">
      <c r="AB1212" s="6"/>
      <c r="AC1212" s="6"/>
    </row>
    <row r="1213" spans="28:29" ht="15">
      <c r="AB1213" s="6"/>
      <c r="AC1213" s="6"/>
    </row>
    <row r="1214" spans="28:29" ht="15">
      <c r="AB1214" s="6"/>
      <c r="AC1214" s="6"/>
    </row>
    <row r="1215" spans="28:29" ht="15">
      <c r="AB1215" s="6"/>
      <c r="AC1215" s="6"/>
    </row>
    <row r="1216" spans="28:29" ht="15">
      <c r="AB1216" s="6"/>
      <c r="AC1216" s="6"/>
    </row>
    <row r="1217" spans="28:29" ht="15">
      <c r="AB1217" s="6"/>
      <c r="AC1217" s="6"/>
    </row>
    <row r="1218" spans="28:29" ht="15">
      <c r="AB1218" s="6"/>
      <c r="AC1218" s="6"/>
    </row>
    <row r="1219" spans="28:29" ht="15">
      <c r="AB1219" s="6"/>
      <c r="AC1219" s="6"/>
    </row>
    <row r="1220" spans="28:29" ht="15">
      <c r="AB1220" s="6"/>
      <c r="AC1220" s="6"/>
    </row>
    <row r="1221" spans="28:29" ht="15">
      <c r="AB1221" s="6"/>
      <c r="AC1221" s="6"/>
    </row>
    <row r="1222" spans="28:29" ht="15">
      <c r="AB1222" s="6"/>
      <c r="AC1222" s="6"/>
    </row>
    <row r="1223" spans="28:29" ht="15">
      <c r="AB1223" s="6"/>
      <c r="AC1223" s="6"/>
    </row>
    <row r="1224" spans="28:29" ht="15">
      <c r="AB1224" s="6"/>
      <c r="AC1224" s="6"/>
    </row>
    <row r="1225" spans="28:29" ht="15">
      <c r="AB1225" s="6"/>
      <c r="AC1225" s="6"/>
    </row>
    <row r="1226" spans="28:29" ht="15">
      <c r="AB1226" s="6"/>
      <c r="AC1226" s="6"/>
    </row>
    <row r="1227" spans="28:29" ht="15">
      <c r="AB1227" s="6"/>
      <c r="AC1227" s="6"/>
    </row>
    <row r="1228" spans="28:29" ht="15">
      <c r="AB1228" s="6"/>
      <c r="AC1228" s="6"/>
    </row>
    <row r="1229" spans="28:29" ht="15">
      <c r="AB1229" s="6"/>
      <c r="AC1229" s="6"/>
    </row>
    <row r="1230" spans="28:29" ht="15">
      <c r="AB1230" s="6"/>
      <c r="AC1230" s="6"/>
    </row>
    <row r="1231" spans="28:29" ht="15">
      <c r="AB1231" s="6"/>
      <c r="AC1231" s="6"/>
    </row>
    <row r="1232" spans="28:29" ht="15">
      <c r="AB1232" s="6"/>
      <c r="AC1232" s="6"/>
    </row>
    <row r="1233" spans="28:29" ht="15">
      <c r="AB1233" s="6"/>
      <c r="AC1233" s="6"/>
    </row>
    <row r="1234" spans="28:29" ht="15">
      <c r="AB1234" s="6"/>
      <c r="AC1234" s="6"/>
    </row>
    <row r="1235" spans="28:29" ht="15">
      <c r="AB1235" s="6"/>
      <c r="AC1235" s="6"/>
    </row>
    <row r="1236" spans="28:29" ht="15">
      <c r="AB1236" s="6"/>
      <c r="AC1236" s="6"/>
    </row>
    <row r="1237" spans="28:29" ht="15">
      <c r="AB1237" s="6"/>
      <c r="AC1237" s="6"/>
    </row>
    <row r="1238" spans="28:29" ht="15">
      <c r="AB1238" s="6"/>
      <c r="AC1238" s="6"/>
    </row>
    <row r="1239" spans="28:29" ht="15">
      <c r="AB1239" s="6"/>
      <c r="AC1239" s="6"/>
    </row>
    <row r="1240" spans="28:29" ht="15">
      <c r="AB1240" s="6"/>
      <c r="AC1240" s="6"/>
    </row>
    <row r="1241" spans="28:29" ht="15">
      <c r="AB1241" s="6"/>
      <c r="AC1241" s="6"/>
    </row>
    <row r="1242" spans="28:29" ht="15">
      <c r="AB1242" s="6"/>
      <c r="AC1242" s="6"/>
    </row>
    <row r="1243" spans="28:29" ht="15">
      <c r="AB1243" s="6"/>
      <c r="AC1243" s="6"/>
    </row>
    <row r="1244" spans="28:29" ht="15">
      <c r="AB1244" s="6"/>
      <c r="AC1244" s="6"/>
    </row>
    <row r="1245" spans="28:29" ht="15">
      <c r="AB1245" s="6"/>
      <c r="AC1245" s="6"/>
    </row>
    <row r="1246" spans="28:29" ht="15">
      <c r="AB1246" s="6"/>
      <c r="AC1246" s="6"/>
    </row>
    <row r="1247" spans="28:29" ht="15">
      <c r="AB1247" s="6"/>
      <c r="AC1247" s="6"/>
    </row>
    <row r="1248" spans="28:29" ht="15">
      <c r="AB1248" s="6"/>
      <c r="AC1248" s="6"/>
    </row>
    <row r="1249" spans="28:29" ht="15">
      <c r="AB1249" s="6"/>
      <c r="AC1249" s="6"/>
    </row>
    <row r="1250" spans="28:29" ht="15">
      <c r="AB1250" s="6"/>
      <c r="AC1250" s="6"/>
    </row>
    <row r="1251" spans="28:29" ht="15">
      <c r="AB1251" s="6"/>
      <c r="AC1251" s="6"/>
    </row>
    <row r="1252" spans="28:29" ht="15">
      <c r="AB1252" s="6"/>
      <c r="AC1252" s="6"/>
    </row>
    <row r="1253" spans="28:29" ht="15">
      <c r="AB1253" s="6"/>
      <c r="AC1253" s="6"/>
    </row>
    <row r="1254" spans="28:29" ht="15">
      <c r="AB1254" s="6"/>
      <c r="AC1254" s="6"/>
    </row>
    <row r="1255" spans="28:29" ht="15">
      <c r="AB1255" s="6"/>
      <c r="AC1255" s="6"/>
    </row>
    <row r="1256" spans="28:29" ht="15">
      <c r="AB1256" s="6"/>
      <c r="AC1256" s="6"/>
    </row>
    <row r="1257" spans="28:29" ht="15">
      <c r="AB1257" s="6"/>
      <c r="AC1257" s="6"/>
    </row>
    <row r="1258" spans="28:29" ht="15">
      <c r="AB1258" s="6"/>
      <c r="AC1258" s="6"/>
    </row>
    <row r="1259" spans="28:29" ht="15">
      <c r="AB1259" s="6"/>
      <c r="AC1259" s="6"/>
    </row>
    <row r="1260" spans="28:29" ht="15">
      <c r="AB1260" s="6"/>
      <c r="AC1260" s="6"/>
    </row>
    <row r="1261" spans="28:29" ht="15">
      <c r="AB1261" s="6"/>
      <c r="AC1261" s="6"/>
    </row>
    <row r="1262" spans="28:29" ht="15">
      <c r="AB1262" s="6"/>
      <c r="AC1262" s="6"/>
    </row>
    <row r="1263" spans="28:29" ht="15">
      <c r="AB1263" s="6"/>
      <c r="AC1263" s="6"/>
    </row>
    <row r="1264" spans="28:29" ht="15">
      <c r="AB1264" s="6"/>
      <c r="AC1264" s="6"/>
    </row>
    <row r="1265" spans="28:29" ht="15">
      <c r="AB1265" s="6"/>
      <c r="AC1265" s="6"/>
    </row>
    <row r="1266" spans="28:29" ht="15">
      <c r="AB1266" s="6"/>
      <c r="AC1266" s="6"/>
    </row>
    <row r="1267" spans="28:29" ht="15">
      <c r="AB1267" s="6"/>
      <c r="AC1267" s="6"/>
    </row>
    <row r="1268" spans="28:29" ht="15">
      <c r="AB1268" s="6"/>
      <c r="AC1268" s="6"/>
    </row>
    <row r="1269" spans="28:29" ht="15">
      <c r="AB1269" s="6"/>
      <c r="AC1269" s="6"/>
    </row>
    <row r="1270" spans="28:29" ht="15">
      <c r="AB1270" s="6"/>
      <c r="AC1270" s="6"/>
    </row>
    <row r="1271" spans="28:29" ht="15">
      <c r="AB1271" s="6"/>
      <c r="AC1271" s="6"/>
    </row>
    <row r="1272" spans="28:29" ht="15">
      <c r="AB1272" s="6"/>
      <c r="AC1272" s="6"/>
    </row>
    <row r="1273" spans="28:29" ht="15">
      <c r="AB1273" s="6"/>
      <c r="AC1273" s="6"/>
    </row>
    <row r="1274" spans="28:29" ht="15">
      <c r="AB1274" s="6"/>
      <c r="AC1274" s="6"/>
    </row>
    <row r="1275" spans="28:29" ht="15">
      <c r="AB1275" s="6"/>
      <c r="AC1275" s="6"/>
    </row>
    <row r="1276" spans="28:29" ht="15">
      <c r="AB1276" s="6"/>
      <c r="AC1276" s="6"/>
    </row>
    <row r="1277" spans="28:29" ht="15">
      <c r="AB1277" s="6"/>
      <c r="AC1277" s="6"/>
    </row>
    <row r="1278" spans="28:29" ht="15">
      <c r="AB1278" s="6"/>
      <c r="AC1278" s="6"/>
    </row>
    <row r="1279" spans="28:29" ht="15">
      <c r="AB1279" s="6"/>
      <c r="AC1279" s="6"/>
    </row>
    <row r="1280" spans="28:29" ht="15">
      <c r="AB1280" s="6"/>
      <c r="AC1280" s="6"/>
    </row>
    <row r="1281" spans="28:29" ht="15">
      <c r="AB1281" s="6"/>
      <c r="AC1281" s="6"/>
    </row>
    <row r="1282" spans="28:29" ht="15">
      <c r="AB1282" s="6"/>
      <c r="AC1282" s="6"/>
    </row>
    <row r="1283" spans="28:29" ht="15">
      <c r="AB1283" s="6"/>
      <c r="AC1283" s="6"/>
    </row>
    <row r="1284" spans="28:29" ht="15">
      <c r="AB1284" s="6"/>
      <c r="AC1284" s="6"/>
    </row>
    <row r="1285" spans="28:29" ht="15">
      <c r="AB1285" s="6"/>
      <c r="AC1285" s="6"/>
    </row>
    <row r="1286" spans="28:29" ht="15">
      <c r="AB1286" s="6"/>
      <c r="AC1286" s="6"/>
    </row>
    <row r="1287" spans="28:29" ht="15">
      <c r="AB1287" s="6"/>
      <c r="AC1287" s="6"/>
    </row>
    <row r="1288" spans="28:29" ht="15">
      <c r="AB1288" s="6"/>
      <c r="AC1288" s="6"/>
    </row>
    <row r="1289" spans="28:29" ht="15">
      <c r="AB1289" s="6"/>
      <c r="AC1289" s="6"/>
    </row>
    <row r="1290" spans="28:29" ht="15">
      <c r="AB1290" s="6"/>
      <c r="AC1290" s="6"/>
    </row>
    <row r="1291" spans="28:29" ht="15">
      <c r="AB1291" s="6"/>
      <c r="AC1291" s="6"/>
    </row>
    <row r="1292" spans="28:29" ht="15">
      <c r="AB1292" s="6"/>
      <c r="AC1292" s="6"/>
    </row>
    <row r="1293" spans="28:29" ht="15">
      <c r="AB1293" s="6"/>
      <c r="AC1293" s="6"/>
    </row>
    <row r="1294" spans="28:29" ht="15">
      <c r="AB1294" s="6"/>
      <c r="AC1294" s="6"/>
    </row>
    <row r="1295" spans="28:29" ht="15">
      <c r="AB1295" s="6"/>
      <c r="AC1295" s="6"/>
    </row>
    <row r="1296" spans="28:29" ht="15">
      <c r="AB1296" s="6"/>
      <c r="AC1296" s="6"/>
    </row>
    <row r="1297" spans="28:29" ht="15">
      <c r="AB1297" s="6"/>
      <c r="AC1297" s="6"/>
    </row>
    <row r="1298" spans="28:29" ht="15">
      <c r="AB1298" s="6"/>
      <c r="AC1298" s="6"/>
    </row>
    <row r="1299" spans="28:29" ht="15">
      <c r="AB1299" s="6"/>
      <c r="AC1299" s="6"/>
    </row>
    <row r="1300" spans="28:29" ht="15">
      <c r="AB1300" s="6"/>
      <c r="AC1300" s="6"/>
    </row>
    <row r="1301" spans="28:29" ht="15">
      <c r="AB1301" s="6"/>
      <c r="AC1301" s="6"/>
    </row>
    <row r="1302" spans="28:29" ht="15">
      <c r="AB1302" s="6"/>
      <c r="AC1302" s="6"/>
    </row>
    <row r="1303" spans="28:29" ht="15">
      <c r="AB1303" s="6"/>
      <c r="AC1303" s="6"/>
    </row>
    <row r="1304" spans="28:29" ht="15">
      <c r="AB1304" s="6"/>
      <c r="AC1304" s="6"/>
    </row>
    <row r="1305" spans="28:29" ht="15">
      <c r="AB1305" s="6"/>
      <c r="AC1305" s="6"/>
    </row>
    <row r="1306" spans="28:29" ht="15">
      <c r="AB1306" s="6"/>
      <c r="AC1306" s="6"/>
    </row>
    <row r="1307" spans="28:29" ht="15">
      <c r="AB1307" s="6"/>
      <c r="AC1307" s="6"/>
    </row>
    <row r="1308" spans="28:29" ht="15">
      <c r="AB1308" s="6"/>
      <c r="AC1308" s="6"/>
    </row>
    <row r="1309" spans="28:29" ht="15">
      <c r="AB1309" s="6"/>
      <c r="AC1309" s="6"/>
    </row>
    <row r="1310" spans="28:29" ht="15">
      <c r="AB1310" s="6"/>
      <c r="AC1310" s="6"/>
    </row>
    <row r="1311" spans="28:29" ht="15">
      <c r="AB1311" s="6"/>
      <c r="AC1311" s="6"/>
    </row>
    <row r="1312" spans="28:29" ht="15">
      <c r="AB1312" s="6"/>
      <c r="AC1312" s="6"/>
    </row>
    <row r="1313" spans="28:29" ht="15">
      <c r="AB1313" s="6"/>
      <c r="AC1313" s="6"/>
    </row>
    <row r="1314" spans="28:29" ht="15">
      <c r="AB1314" s="6"/>
      <c r="AC1314" s="6"/>
    </row>
    <row r="1315" spans="28:29" ht="15">
      <c r="AB1315" s="6"/>
      <c r="AC1315" s="6"/>
    </row>
    <row r="1316" spans="28:29" ht="15">
      <c r="AB1316" s="6"/>
      <c r="AC1316" s="6"/>
    </row>
    <row r="1317" spans="28:29" ht="15">
      <c r="AB1317" s="6"/>
      <c r="AC1317" s="6"/>
    </row>
    <row r="1318" spans="28:29" ht="15">
      <c r="AB1318" s="6"/>
      <c r="AC1318" s="6"/>
    </row>
    <row r="1319" spans="28:29" ht="15">
      <c r="AB1319" s="6"/>
      <c r="AC1319" s="6"/>
    </row>
    <row r="1320" spans="28:29" ht="15">
      <c r="AB1320" s="6"/>
      <c r="AC1320" s="6"/>
    </row>
    <row r="1321" spans="28:29" ht="15">
      <c r="AB1321" s="6"/>
      <c r="AC1321" s="6"/>
    </row>
    <row r="1322" spans="28:29" ht="15">
      <c r="AB1322" s="6"/>
      <c r="AC1322" s="6"/>
    </row>
    <row r="1323" spans="28:29" ht="15">
      <c r="AB1323" s="6"/>
      <c r="AC1323" s="6"/>
    </row>
    <row r="1324" spans="28:29" ht="15">
      <c r="AB1324" s="6"/>
      <c r="AC1324" s="6"/>
    </row>
    <row r="1325" spans="28:29" ht="15">
      <c r="AB1325" s="6"/>
      <c r="AC1325" s="6"/>
    </row>
    <row r="1326" spans="28:29" ht="15">
      <c r="AB1326" s="6"/>
      <c r="AC1326" s="6"/>
    </row>
    <row r="1327" spans="28:29" ht="15">
      <c r="AB1327" s="6"/>
      <c r="AC1327" s="6"/>
    </row>
    <row r="1328" spans="28:29" ht="15">
      <c r="AB1328" s="6"/>
      <c r="AC1328" s="6"/>
    </row>
    <row r="1329" spans="28:29" ht="15">
      <c r="AB1329" s="6"/>
      <c r="AC1329" s="6"/>
    </row>
    <row r="1330" spans="28:29" ht="15">
      <c r="AB1330" s="6"/>
      <c r="AC1330" s="6"/>
    </row>
    <row r="1331" spans="28:29" ht="15">
      <c r="AB1331" s="6"/>
      <c r="AC1331" s="6"/>
    </row>
    <row r="1332" spans="28:29" ht="15">
      <c r="AB1332" s="6"/>
      <c r="AC1332" s="6"/>
    </row>
    <row r="1333" spans="28:29" ht="15">
      <c r="AB1333" s="6"/>
      <c r="AC1333" s="6"/>
    </row>
    <row r="1334" spans="28:29" ht="15">
      <c r="AB1334" s="6"/>
      <c r="AC1334" s="6"/>
    </row>
    <row r="1335" spans="28:29" ht="15">
      <c r="AB1335" s="6"/>
      <c r="AC1335" s="6"/>
    </row>
    <row r="1336" spans="28:29" ht="15">
      <c r="AB1336" s="6"/>
      <c r="AC1336" s="6"/>
    </row>
    <row r="1337" spans="28:29" ht="15">
      <c r="AB1337" s="6"/>
      <c r="AC1337" s="6"/>
    </row>
    <row r="1338" spans="28:29" ht="15">
      <c r="AB1338" s="6"/>
      <c r="AC1338" s="6"/>
    </row>
    <row r="1339" spans="28:29" ht="15">
      <c r="AB1339" s="6"/>
      <c r="AC1339" s="6"/>
    </row>
    <row r="1340" spans="28:29" ht="15">
      <c r="AB1340" s="6"/>
      <c r="AC1340" s="6"/>
    </row>
    <row r="1341" spans="28:29" ht="15">
      <c r="AB1341" s="6"/>
      <c r="AC1341" s="6"/>
    </row>
    <row r="1342" spans="28:29" ht="15">
      <c r="AB1342" s="6"/>
      <c r="AC1342" s="6"/>
    </row>
    <row r="1343" spans="28:29" ht="15">
      <c r="AB1343" s="6"/>
      <c r="AC1343" s="6"/>
    </row>
    <row r="1344" spans="28:29" ht="15">
      <c r="AB1344" s="6"/>
      <c r="AC1344" s="6"/>
    </row>
    <row r="1345" spans="28:29" ht="15">
      <c r="AB1345" s="6"/>
      <c r="AC1345" s="6"/>
    </row>
    <row r="1346" spans="28:29" ht="15">
      <c r="AB1346" s="6"/>
      <c r="AC1346" s="6"/>
    </row>
    <row r="1347" spans="28:29" ht="15">
      <c r="AB1347" s="6"/>
      <c r="AC1347" s="6"/>
    </row>
    <row r="1348" spans="28:29" ht="15">
      <c r="AB1348" s="6"/>
      <c r="AC1348" s="6"/>
    </row>
    <row r="1349" spans="28:29" ht="15">
      <c r="AB1349" s="6"/>
      <c r="AC1349" s="6"/>
    </row>
    <row r="1350" spans="28:29" ht="15">
      <c r="AB1350" s="6"/>
      <c r="AC1350" s="6"/>
    </row>
    <row r="1351" spans="28:29" ht="15">
      <c r="AB1351" s="6"/>
      <c r="AC1351" s="6"/>
    </row>
    <row r="1352" spans="28:29" ht="15">
      <c r="AB1352" s="6"/>
      <c r="AC1352" s="6"/>
    </row>
    <row r="1353" spans="28:29" ht="15">
      <c r="AB1353" s="6"/>
      <c r="AC1353" s="6"/>
    </row>
    <row r="1354" spans="28:29" ht="15">
      <c r="AB1354" s="6"/>
      <c r="AC1354" s="6"/>
    </row>
    <row r="1355" spans="28:29" ht="15">
      <c r="AB1355" s="6"/>
      <c r="AC1355" s="6"/>
    </row>
    <row r="1356" spans="28:29" ht="15">
      <c r="AB1356" s="6"/>
      <c r="AC1356" s="6"/>
    </row>
    <row r="1357" spans="28:29" ht="15">
      <c r="AB1357" s="6"/>
      <c r="AC1357" s="6"/>
    </row>
    <row r="1358" spans="28:29" ht="15">
      <c r="AB1358" s="6"/>
      <c r="AC1358" s="6"/>
    </row>
    <row r="1359" spans="28:29" ht="15">
      <c r="AB1359" s="6"/>
      <c r="AC1359" s="6"/>
    </row>
    <row r="1360" spans="28:29" ht="15">
      <c r="AB1360" s="6"/>
      <c r="AC1360" s="6"/>
    </row>
    <row r="1361" spans="28:29" ht="15">
      <c r="AB1361" s="6"/>
      <c r="AC1361" s="6"/>
    </row>
    <row r="1362" spans="28:29" ht="15">
      <c r="AB1362" s="6"/>
      <c r="AC1362" s="6"/>
    </row>
    <row r="1363" spans="28:29" ht="15">
      <c r="AB1363" s="6"/>
      <c r="AC1363" s="6"/>
    </row>
    <row r="1364" spans="28:29" ht="15">
      <c r="AB1364" s="6"/>
      <c r="AC1364" s="6"/>
    </row>
    <row r="1365" spans="28:29" ht="15">
      <c r="AB1365" s="6"/>
      <c r="AC1365" s="6"/>
    </row>
    <row r="1366" spans="28:29" ht="15">
      <c r="AB1366" s="6"/>
      <c r="AC1366" s="6"/>
    </row>
    <row r="1367" spans="28:29" ht="15">
      <c r="AB1367" s="6"/>
      <c r="AC1367" s="6"/>
    </row>
    <row r="1368" spans="28:29" ht="15">
      <c r="AB1368" s="6"/>
      <c r="AC1368" s="6"/>
    </row>
    <row r="1369" spans="28:29" ht="15">
      <c r="AB1369" s="6"/>
      <c r="AC1369" s="6"/>
    </row>
    <row r="1370" spans="28:29" ht="15">
      <c r="AB1370" s="6"/>
      <c r="AC1370" s="6"/>
    </row>
    <row r="1371" spans="28:29" ht="15">
      <c r="AB1371" s="6"/>
      <c r="AC1371" s="6"/>
    </row>
    <row r="1372" spans="28:29" ht="15">
      <c r="AB1372" s="6"/>
      <c r="AC1372" s="6"/>
    </row>
    <row r="1373" spans="28:29" ht="15">
      <c r="AB1373" s="6"/>
      <c r="AC1373" s="6"/>
    </row>
    <row r="1374" spans="28:29" ht="15">
      <c r="AB1374" s="6"/>
      <c r="AC1374" s="6"/>
    </row>
    <row r="1375" spans="28:29" ht="15">
      <c r="AB1375" s="6"/>
      <c r="AC1375" s="6"/>
    </row>
    <row r="1376" spans="28:29" ht="15">
      <c r="AB1376" s="6"/>
      <c r="AC1376" s="6"/>
    </row>
    <row r="1377" spans="28:29" ht="15">
      <c r="AB1377" s="6"/>
      <c r="AC1377" s="6"/>
    </row>
    <row r="1378" spans="28:29" ht="15">
      <c r="AB1378" s="6"/>
      <c r="AC1378" s="6"/>
    </row>
    <row r="1379" spans="28:29" ht="15">
      <c r="AB1379" s="6"/>
      <c r="AC1379" s="6"/>
    </row>
    <row r="1380" spans="28:29" ht="15">
      <c r="AB1380" s="6"/>
      <c r="AC1380" s="6"/>
    </row>
    <row r="1381" spans="28:29" ht="15">
      <c r="AB1381" s="6"/>
      <c r="AC1381" s="6"/>
    </row>
    <row r="1382" spans="28:29" ht="15">
      <c r="AB1382" s="6"/>
      <c r="AC1382" s="6"/>
    </row>
    <row r="1383" spans="28:29" ht="15">
      <c r="AB1383" s="6"/>
      <c r="AC1383" s="6"/>
    </row>
    <row r="1384" spans="28:29" ht="15">
      <c r="AB1384" s="6"/>
      <c r="AC1384" s="6"/>
    </row>
    <row r="1385" spans="28:29" ht="15">
      <c r="AB1385" s="6"/>
      <c r="AC1385" s="6"/>
    </row>
    <row r="1386" spans="28:29" ht="15">
      <c r="AB1386" s="6"/>
      <c r="AC1386" s="6"/>
    </row>
    <row r="1387" spans="28:29" ht="15">
      <c r="AB1387" s="6"/>
      <c r="AC1387" s="6"/>
    </row>
    <row r="1388" spans="28:29" ht="15">
      <c r="AB1388" s="6"/>
      <c r="AC1388" s="6"/>
    </row>
    <row r="1389" spans="28:29" ht="15">
      <c r="AB1389" s="6"/>
      <c r="AC1389" s="6"/>
    </row>
    <row r="1390" spans="28:29" ht="15">
      <c r="AB1390" s="6"/>
      <c r="AC1390" s="6"/>
    </row>
    <row r="1391" spans="28:29" ht="15">
      <c r="AB1391" s="6"/>
      <c r="AC1391" s="6"/>
    </row>
    <row r="1392" spans="28:29" ht="15">
      <c r="AB1392" s="6"/>
      <c r="AC1392" s="6"/>
    </row>
    <row r="1393" spans="28:29" ht="15">
      <c r="AB1393" s="6"/>
      <c r="AC1393" s="6"/>
    </row>
    <row r="1394" spans="28:29" ht="15">
      <c r="AB1394" s="6"/>
      <c r="AC1394" s="6"/>
    </row>
    <row r="1395" spans="28:29" ht="15">
      <c r="AB1395" s="6"/>
      <c r="AC1395" s="6"/>
    </row>
    <row r="1396" spans="28:29" ht="15">
      <c r="AB1396" s="6"/>
      <c r="AC1396" s="6"/>
    </row>
    <row r="1397" spans="28:29" ht="15">
      <c r="AB1397" s="6"/>
      <c r="AC1397" s="6"/>
    </row>
    <row r="1398" spans="28:29" ht="15">
      <c r="AB1398" s="6"/>
      <c r="AC1398" s="6"/>
    </row>
    <row r="1399" spans="28:29" ht="15">
      <c r="AB1399" s="6"/>
      <c r="AC1399" s="6"/>
    </row>
    <row r="1400" spans="28:29" ht="15">
      <c r="AB1400" s="6"/>
      <c r="AC1400" s="6"/>
    </row>
    <row r="1401" spans="28:29" ht="15">
      <c r="AB1401" s="6"/>
      <c r="AC1401" s="6"/>
    </row>
    <row r="1402" spans="28:29" ht="15">
      <c r="AB1402" s="6"/>
      <c r="AC1402" s="6"/>
    </row>
    <row r="1403" spans="28:29" ht="15">
      <c r="AB1403" s="6"/>
      <c r="AC1403" s="6"/>
    </row>
    <row r="1404" spans="28:29" ht="15">
      <c r="AB1404" s="6"/>
      <c r="AC1404" s="6"/>
    </row>
    <row r="1405" spans="28:29" ht="15">
      <c r="AB1405" s="6"/>
      <c r="AC1405" s="6"/>
    </row>
    <row r="1406" spans="28:29" ht="15">
      <c r="AB1406" s="6"/>
      <c r="AC1406" s="6"/>
    </row>
    <row r="1407" spans="28:29" ht="15">
      <c r="AB1407" s="6"/>
      <c r="AC1407" s="6"/>
    </row>
    <row r="1408" spans="28:29" ht="15">
      <c r="AB1408" s="6"/>
      <c r="AC1408" s="6"/>
    </row>
    <row r="1409" spans="28:29" ht="15">
      <c r="AB1409" s="6"/>
      <c r="AC1409" s="6"/>
    </row>
    <row r="1410" spans="28:29" ht="15">
      <c r="AB1410" s="6"/>
      <c r="AC1410" s="6"/>
    </row>
    <row r="1411" spans="28:29" ht="15">
      <c r="AB1411" s="6"/>
      <c r="AC1411" s="6"/>
    </row>
    <row r="1412" spans="28:29" ht="15">
      <c r="AB1412" s="6"/>
      <c r="AC1412" s="6"/>
    </row>
    <row r="1413" spans="28:29" ht="15">
      <c r="AB1413" s="6"/>
      <c r="AC1413" s="6"/>
    </row>
    <row r="1414" spans="28:29" ht="15">
      <c r="AB1414" s="6"/>
      <c r="AC1414" s="6"/>
    </row>
    <row r="1415" spans="28:29" ht="15">
      <c r="AB1415" s="6"/>
      <c r="AC1415" s="6"/>
    </row>
    <row r="1416" spans="28:29" ht="15">
      <c r="AB1416" s="6"/>
      <c r="AC1416" s="6"/>
    </row>
    <row r="1417" spans="28:29" ht="15">
      <c r="AB1417" s="6"/>
      <c r="AC1417" s="6"/>
    </row>
    <row r="1418" spans="28:29" ht="15">
      <c r="AB1418" s="6"/>
      <c r="AC1418" s="6"/>
    </row>
    <row r="1419" spans="28:29" ht="15">
      <c r="AB1419" s="6"/>
      <c r="AC1419" s="6"/>
    </row>
    <row r="1420" spans="28:29" ht="15">
      <c r="AB1420" s="6"/>
      <c r="AC1420" s="6"/>
    </row>
    <row r="1421" spans="28:29" ht="15">
      <c r="AB1421" s="6"/>
      <c r="AC1421" s="6"/>
    </row>
    <row r="1422" spans="28:29" ht="15">
      <c r="AB1422" s="6"/>
      <c r="AC1422" s="6"/>
    </row>
    <row r="1423" spans="28:29" ht="15">
      <c r="AB1423" s="6"/>
      <c r="AC1423" s="6"/>
    </row>
    <row r="1424" spans="28:29" ht="15">
      <c r="AB1424" s="6"/>
      <c r="AC1424" s="6"/>
    </row>
    <row r="1425" spans="28:29" ht="15">
      <c r="AB1425" s="6"/>
      <c r="AC1425" s="6"/>
    </row>
    <row r="1426" spans="28:29" ht="15">
      <c r="AB1426" s="6"/>
      <c r="AC1426" s="6"/>
    </row>
    <row r="1427" spans="28:29" ht="15">
      <c r="AB1427" s="6"/>
      <c r="AC1427" s="6"/>
    </row>
    <row r="1428" spans="28:29" ht="15">
      <c r="AB1428" s="6"/>
      <c r="AC1428" s="6"/>
    </row>
    <row r="1429" spans="28:29" ht="15">
      <c r="AB1429" s="6"/>
      <c r="AC1429" s="6"/>
    </row>
    <row r="1430" spans="28:29" ht="15">
      <c r="AB1430" s="6"/>
      <c r="AC1430" s="6"/>
    </row>
    <row r="1431" spans="28:29" ht="15">
      <c r="AB1431" s="6"/>
      <c r="AC1431" s="6"/>
    </row>
    <row r="1432" spans="28:29" ht="15">
      <c r="AB1432" s="6"/>
      <c r="AC1432" s="6"/>
    </row>
    <row r="1433" spans="28:29" ht="15">
      <c r="AB1433" s="6"/>
      <c r="AC1433" s="6"/>
    </row>
    <row r="1434" spans="28:29" ht="15">
      <c r="AB1434" s="6"/>
      <c r="AC1434" s="6"/>
    </row>
    <row r="1435" spans="28:29" ht="15">
      <c r="AB1435" s="6"/>
      <c r="AC1435" s="6"/>
    </row>
    <row r="1436" spans="28:29" ht="15">
      <c r="AB1436" s="6"/>
      <c r="AC1436" s="6"/>
    </row>
    <row r="1437" spans="28:29" ht="15">
      <c r="AB1437" s="6"/>
      <c r="AC1437" s="6"/>
    </row>
    <row r="1438" spans="28:29" ht="15">
      <c r="AB1438" s="6"/>
      <c r="AC1438" s="6"/>
    </row>
    <row r="1439" spans="28:29" ht="15">
      <c r="AB1439" s="6"/>
      <c r="AC1439" s="6"/>
    </row>
    <row r="1440" spans="28:29" ht="15">
      <c r="AB1440" s="6"/>
      <c r="AC1440" s="6"/>
    </row>
    <row r="1441" spans="28:29" ht="15">
      <c r="AB1441" s="6"/>
      <c r="AC1441" s="6"/>
    </row>
    <row r="1442" spans="28:29" ht="15">
      <c r="AB1442" s="6"/>
      <c r="AC1442" s="6"/>
    </row>
    <row r="1443" spans="28:29" ht="15">
      <c r="AB1443" s="6"/>
      <c r="AC1443" s="6"/>
    </row>
    <row r="1444" spans="28:29" ht="15">
      <c r="AB1444" s="6"/>
      <c r="AC1444" s="6"/>
    </row>
    <row r="1445" spans="28:29" ht="15">
      <c r="AB1445" s="6"/>
      <c r="AC1445" s="6"/>
    </row>
    <row r="1446" spans="28:29" ht="15">
      <c r="AB1446" s="6"/>
      <c r="AC1446" s="6"/>
    </row>
    <row r="1447" spans="28:29" ht="15">
      <c r="AB1447" s="6"/>
      <c r="AC1447" s="6"/>
    </row>
    <row r="1448" spans="28:29" ht="15">
      <c r="AB1448" s="6"/>
      <c r="AC1448" s="6"/>
    </row>
    <row r="1449" spans="28:29" ht="15">
      <c r="AB1449" s="6"/>
      <c r="AC1449" s="6"/>
    </row>
    <row r="1450" spans="28:29" ht="15">
      <c r="AB1450" s="6"/>
      <c r="AC1450" s="6"/>
    </row>
    <row r="1451" spans="28:29" ht="15">
      <c r="AB1451" s="6"/>
      <c r="AC1451" s="6"/>
    </row>
    <row r="1452" spans="28:29" ht="15">
      <c r="AB1452" s="6"/>
      <c r="AC1452" s="6"/>
    </row>
    <row r="1453" spans="28:29" ht="15">
      <c r="AB1453" s="6"/>
      <c r="AC1453" s="6"/>
    </row>
    <row r="1454" spans="28:29" ht="15">
      <c r="AB1454" s="6"/>
      <c r="AC1454" s="6"/>
    </row>
    <row r="1455" spans="28:29" ht="15">
      <c r="AB1455" s="6"/>
      <c r="AC1455" s="6"/>
    </row>
    <row r="1456" spans="28:29" ht="15">
      <c r="AB1456" s="6"/>
      <c r="AC1456" s="6"/>
    </row>
    <row r="1457" spans="28:29" ht="15">
      <c r="AB1457" s="6"/>
      <c r="AC1457" s="6"/>
    </row>
    <row r="1458" spans="28:29" ht="15">
      <c r="AB1458" s="6"/>
      <c r="AC1458" s="6"/>
    </row>
    <row r="1459" spans="28:29" ht="15">
      <c r="AB1459" s="6"/>
      <c r="AC1459" s="6"/>
    </row>
    <row r="1460" spans="28:29" ht="15">
      <c r="AB1460" s="6"/>
      <c r="AC1460" s="6"/>
    </row>
    <row r="1461" spans="28:29" ht="15">
      <c r="AB1461" s="6"/>
      <c r="AC1461" s="6"/>
    </row>
    <row r="1462" spans="28:29" ht="15">
      <c r="AB1462" s="6"/>
      <c r="AC1462" s="6"/>
    </row>
    <row r="1463" spans="28:29" ht="15">
      <c r="AB1463" s="6"/>
      <c r="AC1463" s="6"/>
    </row>
    <row r="1464" spans="28:29" ht="15">
      <c r="AB1464" s="6"/>
      <c r="AC1464" s="6"/>
    </row>
    <row r="1465" spans="28:29" ht="15">
      <c r="AB1465" s="6"/>
      <c r="AC1465" s="6"/>
    </row>
    <row r="1466" spans="28:29" ht="15">
      <c r="AB1466" s="6"/>
      <c r="AC1466" s="6"/>
    </row>
    <row r="1467" spans="28:29" ht="15">
      <c r="AB1467" s="6"/>
      <c r="AC1467" s="6"/>
    </row>
    <row r="1468" spans="28:29" ht="15">
      <c r="AB1468" s="6"/>
      <c r="AC1468" s="6"/>
    </row>
    <row r="1469" spans="28:29" ht="15">
      <c r="AB1469" s="6"/>
      <c r="AC1469" s="6"/>
    </row>
    <row r="1470" spans="28:29" ht="15">
      <c r="AB1470" s="6"/>
      <c r="AC1470" s="6"/>
    </row>
    <row r="1471" spans="28:29" ht="15">
      <c r="AB1471" s="6"/>
      <c r="AC1471" s="6"/>
    </row>
    <row r="1472" spans="28:29" ht="15">
      <c r="AB1472" s="6"/>
      <c r="AC1472" s="6"/>
    </row>
    <row r="1473" spans="28:29" ht="15">
      <c r="AB1473" s="6"/>
      <c r="AC1473" s="6"/>
    </row>
    <row r="1474" spans="28:29" ht="15">
      <c r="AB1474" s="6"/>
      <c r="AC1474" s="6"/>
    </row>
    <row r="1475" spans="28:29" ht="15">
      <c r="AB1475" s="6"/>
      <c r="AC1475" s="6"/>
    </row>
    <row r="1476" spans="28:29" ht="15">
      <c r="AB1476" s="6"/>
      <c r="AC1476" s="6"/>
    </row>
    <row r="1477" spans="28:29" ht="15">
      <c r="AB1477" s="6"/>
      <c r="AC1477" s="6"/>
    </row>
    <row r="1478" spans="28:29" ht="15">
      <c r="AB1478" s="6"/>
      <c r="AC1478" s="6"/>
    </row>
    <row r="1479" spans="28:29" ht="15">
      <c r="AB1479" s="6"/>
      <c r="AC1479" s="6"/>
    </row>
    <row r="1480" spans="28:29" ht="15">
      <c r="AB1480" s="6"/>
      <c r="AC1480" s="6"/>
    </row>
    <row r="1481" spans="28:29" ht="15">
      <c r="AB1481" s="6"/>
      <c r="AC1481" s="6"/>
    </row>
    <row r="1482" spans="28:29" ht="15">
      <c r="AB1482" s="6"/>
      <c r="AC1482" s="6"/>
    </row>
    <row r="1483" spans="28:29" ht="15">
      <c r="AB1483" s="6"/>
      <c r="AC1483" s="6"/>
    </row>
    <row r="1484" spans="28:29" ht="15">
      <c r="AB1484" s="6"/>
      <c r="AC1484" s="6"/>
    </row>
    <row r="1485" spans="28:29" ht="15">
      <c r="AB1485" s="6"/>
      <c r="AC1485" s="6"/>
    </row>
    <row r="1486" spans="28:29" ht="15">
      <c r="AB1486" s="6"/>
      <c r="AC1486" s="6"/>
    </row>
    <row r="1487" spans="28:29" ht="15">
      <c r="AB1487" s="6"/>
      <c r="AC1487" s="6"/>
    </row>
    <row r="1488" spans="28:29" ht="15">
      <c r="AB1488" s="6"/>
      <c r="AC1488" s="6"/>
    </row>
    <row r="1489" spans="28:29" ht="15">
      <c r="AB1489" s="6"/>
      <c r="AC1489" s="6"/>
    </row>
    <row r="1490" spans="28:29" ht="15">
      <c r="AB1490" s="6"/>
      <c r="AC1490" s="6"/>
    </row>
    <row r="1491" spans="28:29" ht="15">
      <c r="AB1491" s="6"/>
      <c r="AC1491" s="6"/>
    </row>
    <row r="1492" spans="28:29" ht="15">
      <c r="AB1492" s="6"/>
      <c r="AC1492" s="6"/>
    </row>
    <row r="1493" spans="28:29" ht="15">
      <c r="AB1493" s="6"/>
      <c r="AC1493" s="6"/>
    </row>
    <row r="1494" spans="28:29" ht="15">
      <c r="AB1494" s="6"/>
      <c r="AC1494" s="6"/>
    </row>
    <row r="1495" spans="28:29" ht="15">
      <c r="AB1495" s="6"/>
      <c r="AC1495" s="6"/>
    </row>
    <row r="1496" spans="28:29" ht="15">
      <c r="AB1496" s="6"/>
      <c r="AC1496" s="6"/>
    </row>
    <row r="1497" spans="28:29" ht="15">
      <c r="AB1497" s="6"/>
      <c r="AC1497" s="6"/>
    </row>
    <row r="1498" spans="28:29" ht="15">
      <c r="AB1498" s="6"/>
      <c r="AC1498" s="6"/>
    </row>
    <row r="1499" spans="28:29" ht="15">
      <c r="AB1499" s="6"/>
      <c r="AC1499" s="6"/>
    </row>
    <row r="1500" spans="28:29" ht="15">
      <c r="AB1500" s="6"/>
      <c r="AC1500" s="6"/>
    </row>
    <row r="1501" spans="28:29" ht="15">
      <c r="AB1501" s="6"/>
      <c r="AC1501" s="6"/>
    </row>
    <row r="1502" spans="28:29" ht="15">
      <c r="AB1502" s="6"/>
      <c r="AC1502" s="6"/>
    </row>
    <row r="1503" spans="28:29" ht="15">
      <c r="AB1503" s="6"/>
      <c r="AC1503" s="6"/>
    </row>
    <row r="1504" spans="28:29" ht="15">
      <c r="AB1504" s="6"/>
      <c r="AC1504" s="6"/>
    </row>
    <row r="1505" spans="28:29" ht="15">
      <c r="AB1505" s="6"/>
      <c r="AC1505" s="6"/>
    </row>
    <row r="1506" spans="28:29" ht="15">
      <c r="AB1506" s="6"/>
      <c r="AC1506" s="6"/>
    </row>
    <row r="1507" spans="28:29" ht="15">
      <c r="AB1507" s="6"/>
      <c r="AC1507" s="6"/>
    </row>
    <row r="1508" spans="28:29" ht="15">
      <c r="AB1508" s="6"/>
      <c r="AC1508" s="6"/>
    </row>
    <row r="1509" spans="28:29" ht="15">
      <c r="AB1509" s="6"/>
      <c r="AC1509" s="6"/>
    </row>
    <row r="1510" spans="28:29" ht="15">
      <c r="AB1510" s="6"/>
      <c r="AC1510" s="6"/>
    </row>
    <row r="1511" spans="28:29" ht="15">
      <c r="AB1511" s="6"/>
      <c r="AC1511" s="6"/>
    </row>
    <row r="1512" spans="28:29" ht="15">
      <c r="AB1512" s="6"/>
      <c r="AC1512" s="6"/>
    </row>
    <row r="1513" spans="28:29" ht="15">
      <c r="AB1513" s="6"/>
      <c r="AC1513" s="6"/>
    </row>
    <row r="1514" spans="28:29" ht="15">
      <c r="AB1514" s="6"/>
      <c r="AC1514" s="6"/>
    </row>
    <row r="1515" spans="28:29" ht="15">
      <c r="AB1515" s="6"/>
      <c r="AC1515" s="6"/>
    </row>
    <row r="1516" spans="28:29" ht="15">
      <c r="AB1516" s="6"/>
      <c r="AC1516" s="6"/>
    </row>
    <row r="1517" spans="28:29" ht="15">
      <c r="AB1517" s="6"/>
      <c r="AC1517" s="6"/>
    </row>
    <row r="1518" spans="28:29" ht="15">
      <c r="AB1518" s="6"/>
      <c r="AC1518" s="6"/>
    </row>
    <row r="1519" spans="28:29" ht="15">
      <c r="AB1519" s="6"/>
      <c r="AC1519" s="6"/>
    </row>
    <row r="1520" spans="28:29" ht="15">
      <c r="AB1520" s="6"/>
      <c r="AC1520" s="6"/>
    </row>
    <row r="1521" spans="28:29" ht="15">
      <c r="AB1521" s="6"/>
      <c r="AC1521" s="6"/>
    </row>
    <row r="1522" spans="28:29" ht="15">
      <c r="AB1522" s="6"/>
      <c r="AC1522" s="6"/>
    </row>
    <row r="1523" spans="28:29" ht="15">
      <c r="AB1523" s="6"/>
      <c r="AC1523" s="6"/>
    </row>
    <row r="1524" spans="28:29" ht="15">
      <c r="AB1524" s="6"/>
      <c r="AC1524" s="6"/>
    </row>
    <row r="1525" spans="28:29" ht="15">
      <c r="AB1525" s="6"/>
      <c r="AC1525" s="6"/>
    </row>
    <row r="1526" spans="28:29" ht="15">
      <c r="AB1526" s="6"/>
      <c r="AC1526" s="6"/>
    </row>
    <row r="1527" spans="28:29" ht="15">
      <c r="AB1527" s="6"/>
      <c r="AC1527" s="6"/>
    </row>
    <row r="1528" spans="28:29" ht="15">
      <c r="AB1528" s="6"/>
      <c r="AC1528" s="6"/>
    </row>
    <row r="1529" spans="28:29" ht="15">
      <c r="AB1529" s="6"/>
      <c r="AC1529" s="6"/>
    </row>
    <row r="1530" spans="28:29" ht="15">
      <c r="AB1530" s="6"/>
      <c r="AC1530" s="6"/>
    </row>
    <row r="1531" spans="28:29" ht="15">
      <c r="AB1531" s="6"/>
      <c r="AC1531" s="6"/>
    </row>
    <row r="1532" spans="28:29" ht="15">
      <c r="AB1532" s="6"/>
      <c r="AC1532" s="6"/>
    </row>
    <row r="1533" spans="28:29" ht="15">
      <c r="AB1533" s="6"/>
      <c r="AC1533" s="6"/>
    </row>
    <row r="1534" spans="28:29" ht="15">
      <c r="AB1534" s="6"/>
      <c r="AC1534" s="6"/>
    </row>
    <row r="1535" spans="28:29" ht="15">
      <c r="AB1535" s="6"/>
      <c r="AC1535" s="6"/>
    </row>
    <row r="1536" spans="28:29" ht="15">
      <c r="AB1536" s="6"/>
      <c r="AC1536" s="6"/>
    </row>
    <row r="1537" spans="28:29" ht="15">
      <c r="AB1537" s="6"/>
      <c r="AC1537" s="6"/>
    </row>
    <row r="1538" spans="28:29" ht="15">
      <c r="AB1538" s="6"/>
      <c r="AC1538" s="6"/>
    </row>
    <row r="1539" spans="28:29" ht="15">
      <c r="AB1539" s="6"/>
      <c r="AC1539" s="6"/>
    </row>
    <row r="1540" spans="28:29" ht="15">
      <c r="AB1540" s="6"/>
      <c r="AC1540" s="6"/>
    </row>
    <row r="1541" spans="28:29" ht="15">
      <c r="AB1541" s="6"/>
      <c r="AC1541" s="6"/>
    </row>
    <row r="1542" spans="28:29" ht="15">
      <c r="AB1542" s="6"/>
      <c r="AC1542" s="6"/>
    </row>
    <row r="1543" spans="28:29" ht="15">
      <c r="AB1543" s="6"/>
      <c r="AC1543" s="6"/>
    </row>
    <row r="1544" spans="28:29" ht="15">
      <c r="AB1544" s="6"/>
      <c r="AC1544" s="6"/>
    </row>
    <row r="1545" spans="28:29" ht="15">
      <c r="AB1545" s="6"/>
      <c r="AC1545" s="6"/>
    </row>
    <row r="1546" spans="28:29" ht="15">
      <c r="AB1546" s="6"/>
      <c r="AC1546" s="6"/>
    </row>
    <row r="1547" spans="28:29" ht="15">
      <c r="AB1547" s="6"/>
      <c r="AC1547" s="6"/>
    </row>
    <row r="1548" spans="28:29" ht="15">
      <c r="AB1548" s="6"/>
      <c r="AC1548" s="6"/>
    </row>
    <row r="1549" spans="28:29" ht="15">
      <c r="AB1549" s="6"/>
      <c r="AC1549" s="6"/>
    </row>
    <row r="1550" spans="28:29" ht="15">
      <c r="AB1550" s="6"/>
      <c r="AC1550" s="6"/>
    </row>
    <row r="1551" spans="28:29" ht="15">
      <c r="AB1551" s="6"/>
      <c r="AC1551" s="6"/>
    </row>
    <row r="1552" spans="28:29" ht="15">
      <c r="AB1552" s="6"/>
      <c r="AC1552" s="6"/>
    </row>
    <row r="1553" spans="28:29" ht="15">
      <c r="AB1553" s="6"/>
      <c r="AC1553" s="6"/>
    </row>
    <row r="1554" spans="28:29" ht="15">
      <c r="AB1554" s="6"/>
      <c r="AC1554" s="6"/>
    </row>
    <row r="1555" spans="28:29" ht="15">
      <c r="AB1555" s="6"/>
      <c r="AC1555" s="6"/>
    </row>
    <row r="1556" spans="28:29" ht="15">
      <c r="AB1556" s="6"/>
      <c r="AC1556" s="6"/>
    </row>
    <row r="1557" spans="28:29" ht="15">
      <c r="AB1557" s="6"/>
      <c r="AC1557" s="6"/>
    </row>
    <row r="1558" spans="28:29" ht="15">
      <c r="AB1558" s="6"/>
      <c r="AC1558" s="6"/>
    </row>
    <row r="1559" spans="28:29" ht="15">
      <c r="AB1559" s="6"/>
      <c r="AC1559" s="6"/>
    </row>
    <row r="1560" spans="28:29" ht="15">
      <c r="AB1560" s="6"/>
      <c r="AC1560" s="6"/>
    </row>
    <row r="1561" spans="28:29" ht="15">
      <c r="AB1561" s="6"/>
      <c r="AC1561" s="6"/>
    </row>
    <row r="1562" spans="28:29" ht="15">
      <c r="AB1562" s="6"/>
      <c r="AC1562" s="6"/>
    </row>
    <row r="1563" spans="28:29" ht="15">
      <c r="AB1563" s="6"/>
      <c r="AC1563" s="6"/>
    </row>
    <row r="1564" spans="28:29" ht="15">
      <c r="AB1564" s="6"/>
      <c r="AC1564" s="6"/>
    </row>
    <row r="1565" spans="28:29" ht="15">
      <c r="AB1565" s="6"/>
      <c r="AC1565" s="6"/>
    </row>
    <row r="1566" spans="28:29" ht="15">
      <c r="AB1566" s="6"/>
      <c r="AC1566" s="6"/>
    </row>
    <row r="1567" spans="28:29" ht="15">
      <c r="AB1567" s="6"/>
      <c r="AC1567" s="6"/>
    </row>
    <row r="1568" spans="28:29" ht="15">
      <c r="AB1568" s="6"/>
      <c r="AC1568" s="6"/>
    </row>
    <row r="1569" spans="28:29" ht="15">
      <c r="AB1569" s="6"/>
      <c r="AC1569" s="6"/>
    </row>
    <row r="1570" spans="28:29" ht="15">
      <c r="AB1570" s="6"/>
      <c r="AC1570" s="6"/>
    </row>
    <row r="1571" spans="28:29" ht="15">
      <c r="AB1571" s="6"/>
      <c r="AC1571" s="6"/>
    </row>
    <row r="1572" spans="28:29" ht="15">
      <c r="AB1572" s="6"/>
      <c r="AC1572" s="6"/>
    </row>
    <row r="1573" spans="28:29" ht="15">
      <c r="AB1573" s="6"/>
      <c r="AC1573" s="6"/>
    </row>
    <row r="1574" spans="28:29" ht="15">
      <c r="AB1574" s="6"/>
      <c r="AC1574" s="6"/>
    </row>
    <row r="1575" spans="28:29" ht="15">
      <c r="AB1575" s="6"/>
      <c r="AC1575" s="6"/>
    </row>
    <row r="1576" spans="28:29" ht="15">
      <c r="AB1576" s="6"/>
      <c r="AC1576" s="6"/>
    </row>
    <row r="1577" spans="28:29" ht="15">
      <c r="AB1577" s="6"/>
      <c r="AC1577" s="6"/>
    </row>
  </sheetData>
  <sheetProtection/>
  <autoFilter ref="A2:AM197"/>
  <mergeCells count="221">
    <mergeCell ref="G18:G20"/>
    <mergeCell ref="Y39:Y40"/>
    <mergeCell ref="F39:F41"/>
    <mergeCell ref="H39:H41"/>
    <mergeCell ref="H4:H5"/>
    <mergeCell ref="F11:F12"/>
    <mergeCell ref="F4:F5"/>
    <mergeCell ref="H21:H22"/>
    <mergeCell ref="H11:H12"/>
    <mergeCell ref="D3:D7"/>
    <mergeCell ref="F42:F43"/>
    <mergeCell ref="D11:D17"/>
    <mergeCell ref="D21:D22"/>
    <mergeCell ref="E11:E17"/>
    <mergeCell ref="G11:G12"/>
    <mergeCell ref="G15:G16"/>
    <mergeCell ref="G4:G5"/>
    <mergeCell ref="F15:F16"/>
    <mergeCell ref="G21:G22"/>
    <mergeCell ref="C31:C37"/>
    <mergeCell ref="D31:D37"/>
    <mergeCell ref="A3:A7"/>
    <mergeCell ref="C3:C7"/>
    <mergeCell ref="AA42:AA43"/>
    <mergeCell ref="A11:A17"/>
    <mergeCell ref="D8:D10"/>
    <mergeCell ref="F18:F20"/>
    <mergeCell ref="H18:H20"/>
    <mergeCell ref="H15:H16"/>
    <mergeCell ref="H47:H48"/>
    <mergeCell ref="Y42:Y43"/>
    <mergeCell ref="Z42:Z43"/>
    <mergeCell ref="C39:C46"/>
    <mergeCell ref="D39:D46"/>
    <mergeCell ref="C21:C22"/>
    <mergeCell ref="F21:F22"/>
    <mergeCell ref="C26:C30"/>
    <mergeCell ref="D26:D30"/>
    <mergeCell ref="H42:H43"/>
    <mergeCell ref="A8:A10"/>
    <mergeCell ref="C8:C10"/>
    <mergeCell ref="C11:C17"/>
    <mergeCell ref="E21:E22"/>
    <mergeCell ref="C104:C107"/>
    <mergeCell ref="D104:D107"/>
    <mergeCell ref="A23:A38"/>
    <mergeCell ref="C23:C25"/>
    <mergeCell ref="D23:D25"/>
    <mergeCell ref="E18:E20"/>
    <mergeCell ref="F45:F46"/>
    <mergeCell ref="D58:D60"/>
    <mergeCell ref="F58:F59"/>
    <mergeCell ref="A63:A68"/>
    <mergeCell ref="A39:A62"/>
    <mergeCell ref="F49:F50"/>
    <mergeCell ref="C65:C67"/>
    <mergeCell ref="D65:D67"/>
    <mergeCell ref="F65:F66"/>
    <mergeCell ref="A156:A161"/>
    <mergeCell ref="C156:C161"/>
    <mergeCell ref="D156:D161"/>
    <mergeCell ref="A69:A80"/>
    <mergeCell ref="F75:F77"/>
    <mergeCell ref="C78:C80"/>
    <mergeCell ref="F139:F140"/>
    <mergeCell ref="C146:C148"/>
    <mergeCell ref="D146:D148"/>
    <mergeCell ref="A166:A167"/>
    <mergeCell ref="A168:A174"/>
    <mergeCell ref="C168:C174"/>
    <mergeCell ref="D168:D174"/>
    <mergeCell ref="C109:C110"/>
    <mergeCell ref="C162:C165"/>
    <mergeCell ref="D162:D165"/>
    <mergeCell ref="C149:C151"/>
    <mergeCell ref="C119:C140"/>
    <mergeCell ref="C69:C74"/>
    <mergeCell ref="F89:F90"/>
    <mergeCell ref="D69:D74"/>
    <mergeCell ref="F70:F73"/>
    <mergeCell ref="D87:D90"/>
    <mergeCell ref="C91:C94"/>
    <mergeCell ref="E84:E86"/>
    <mergeCell ref="C84:C86"/>
    <mergeCell ref="C141:C144"/>
    <mergeCell ref="E119:E140"/>
    <mergeCell ref="D78:D80"/>
    <mergeCell ref="C175:C180"/>
    <mergeCell ref="D119:D140"/>
    <mergeCell ref="D109:D110"/>
    <mergeCell ref="D141:D144"/>
    <mergeCell ref="A175:A180"/>
    <mergeCell ref="C54:C57"/>
    <mergeCell ref="F81:F82"/>
    <mergeCell ref="C58:C60"/>
    <mergeCell ref="D84:D86"/>
    <mergeCell ref="F84:F85"/>
    <mergeCell ref="A141:A155"/>
    <mergeCell ref="D175:D180"/>
    <mergeCell ref="C75:C77"/>
    <mergeCell ref="D75:D77"/>
    <mergeCell ref="H49:H50"/>
    <mergeCell ref="D51:D53"/>
    <mergeCell ref="C47:C50"/>
    <mergeCell ref="D47:D50"/>
    <mergeCell ref="F47:F48"/>
    <mergeCell ref="A181:A186"/>
    <mergeCell ref="C181:C186"/>
    <mergeCell ref="D181:D186"/>
    <mergeCell ref="F184:F185"/>
    <mergeCell ref="C87:C90"/>
    <mergeCell ref="A187:A190"/>
    <mergeCell ref="C187:C190"/>
    <mergeCell ref="D187:D190"/>
    <mergeCell ref="E3:E7"/>
    <mergeCell ref="D54:D57"/>
    <mergeCell ref="F119:F138"/>
    <mergeCell ref="D91:D94"/>
    <mergeCell ref="C95:C98"/>
    <mergeCell ref="D95:D98"/>
    <mergeCell ref="A162:A165"/>
    <mergeCell ref="A191:A197"/>
    <mergeCell ref="C191:C193"/>
    <mergeCell ref="D191:D193"/>
    <mergeCell ref="C194:C197"/>
    <mergeCell ref="D194:D197"/>
    <mergeCell ref="A119:A140"/>
    <mergeCell ref="D149:D151"/>
    <mergeCell ref="B181:B186"/>
    <mergeCell ref="B187:B190"/>
    <mergeCell ref="B191:B197"/>
    <mergeCell ref="AK1:AM1"/>
    <mergeCell ref="A81:A103"/>
    <mergeCell ref="A104:A118"/>
    <mergeCell ref="F91:F94"/>
    <mergeCell ref="H91:H94"/>
    <mergeCell ref="F54:F55"/>
    <mergeCell ref="H54:H55"/>
    <mergeCell ref="C81:C83"/>
    <mergeCell ref="D81:D83"/>
    <mergeCell ref="C51:C53"/>
    <mergeCell ref="E23:E25"/>
    <mergeCell ref="E26:E30"/>
    <mergeCell ref="E31:E37"/>
    <mergeCell ref="AB1:AD1"/>
    <mergeCell ref="AE1:AG1"/>
    <mergeCell ref="AH1:AJ1"/>
    <mergeCell ref="A1:AA1"/>
    <mergeCell ref="A18:A22"/>
    <mergeCell ref="C18:C20"/>
    <mergeCell ref="D18:D20"/>
    <mergeCell ref="G39:G41"/>
    <mergeCell ref="G42:G43"/>
    <mergeCell ref="G45:G46"/>
    <mergeCell ref="G47:G48"/>
    <mergeCell ref="G49:G50"/>
    <mergeCell ref="G54:G55"/>
    <mergeCell ref="G84:G85"/>
    <mergeCell ref="E39:E46"/>
    <mergeCell ref="E47:E50"/>
    <mergeCell ref="E51:E53"/>
    <mergeCell ref="E54:E57"/>
    <mergeCell ref="E58:E60"/>
    <mergeCell ref="G65:G66"/>
    <mergeCell ref="E65:E67"/>
    <mergeCell ref="G58:G59"/>
    <mergeCell ref="E78:E80"/>
    <mergeCell ref="G75:G77"/>
    <mergeCell ref="E81:E83"/>
    <mergeCell ref="G81:G82"/>
    <mergeCell ref="E69:E74"/>
    <mergeCell ref="G70:G73"/>
    <mergeCell ref="E75:E77"/>
    <mergeCell ref="G91:G94"/>
    <mergeCell ref="E104:E107"/>
    <mergeCell ref="E109:E110"/>
    <mergeCell ref="E87:E90"/>
    <mergeCell ref="E91:E94"/>
    <mergeCell ref="E95:E98"/>
    <mergeCell ref="E149:E151"/>
    <mergeCell ref="E175:E180"/>
    <mergeCell ref="E8:E10"/>
    <mergeCell ref="E156:E161"/>
    <mergeCell ref="E162:E165"/>
    <mergeCell ref="G119:G138"/>
    <mergeCell ref="G139:G140"/>
    <mergeCell ref="E141:E144"/>
    <mergeCell ref="E146:E148"/>
    <mergeCell ref="G89:G90"/>
    <mergeCell ref="E194:E197"/>
    <mergeCell ref="B3:B7"/>
    <mergeCell ref="B8:B10"/>
    <mergeCell ref="B11:B17"/>
    <mergeCell ref="B18:B22"/>
    <mergeCell ref="B23:B38"/>
    <mergeCell ref="E168:E174"/>
    <mergeCell ref="E181:E186"/>
    <mergeCell ref="E187:E190"/>
    <mergeCell ref="E191:E193"/>
    <mergeCell ref="B39:B62"/>
    <mergeCell ref="B63:B68"/>
    <mergeCell ref="B69:B80"/>
    <mergeCell ref="B81:B98"/>
    <mergeCell ref="B104:B110"/>
    <mergeCell ref="B119:B140"/>
    <mergeCell ref="B141:B155"/>
    <mergeCell ref="B156:B161"/>
    <mergeCell ref="B162:B165"/>
    <mergeCell ref="B166:B167"/>
    <mergeCell ref="B168:B174"/>
    <mergeCell ref="B175:B180"/>
    <mergeCell ref="H70:H73"/>
    <mergeCell ref="H65:H66"/>
    <mergeCell ref="H58:H59"/>
    <mergeCell ref="H45:H46"/>
    <mergeCell ref="H139:H140"/>
    <mergeCell ref="H119:H138"/>
    <mergeCell ref="H89:H90"/>
    <mergeCell ref="H84:H85"/>
    <mergeCell ref="H81:H82"/>
    <mergeCell ref="H75:H77"/>
  </mergeCells>
  <printOptions/>
  <pageMargins left="0.2362204724409449" right="0.11811023622047245" top="0" bottom="0.15748031496062992" header="0.11811023622047245" footer="0.11811023622047245"/>
  <pageSetup horizontalDpi="600" verticalDpi="600" orientation="landscape" paperSize="5" scale="30" r:id="rId3"/>
  <legacyDrawing r:id="rId2"/>
</worksheet>
</file>

<file path=xl/worksheets/sheet2.xml><?xml version="1.0" encoding="utf-8"?>
<worksheet xmlns="http://schemas.openxmlformats.org/spreadsheetml/2006/main" xmlns:r="http://schemas.openxmlformats.org/officeDocument/2006/relationships">
  <dimension ref="B3:I202"/>
  <sheetViews>
    <sheetView zoomScalePageLayoutView="0" workbookViewId="0" topLeftCell="A1">
      <selection activeCell="H9" sqref="H9"/>
    </sheetView>
  </sheetViews>
  <sheetFormatPr defaultColWidth="11.421875" defaultRowHeight="15"/>
  <cols>
    <col min="1" max="1" width="6.140625" style="0" customWidth="1"/>
    <col min="2" max="2" width="36.00390625" style="26" customWidth="1"/>
    <col min="3" max="3" width="11.421875" style="26" customWidth="1"/>
    <col min="4" max="4" width="38.7109375" style="26" customWidth="1"/>
    <col min="5" max="5" width="17.28125" style="26" customWidth="1"/>
    <col min="8" max="8" width="44.140625" style="0" customWidth="1"/>
    <col min="9" max="9" width="8.28125" style="0" customWidth="1"/>
  </cols>
  <sheetData>
    <row r="3" spans="2:9" ht="15">
      <c r="B3" s="52" t="s">
        <v>790</v>
      </c>
      <c r="C3" s="52" t="s">
        <v>588</v>
      </c>
      <c r="D3" s="52" t="s">
        <v>791</v>
      </c>
      <c r="E3" s="52" t="s">
        <v>792</v>
      </c>
      <c r="G3" s="55" t="s">
        <v>588</v>
      </c>
      <c r="H3" s="55" t="s">
        <v>808</v>
      </c>
      <c r="I3" s="55" t="s">
        <v>809</v>
      </c>
    </row>
    <row r="4" spans="2:9" ht="22.5">
      <c r="B4" s="56" t="s">
        <v>322</v>
      </c>
      <c r="C4" s="57" t="s">
        <v>673</v>
      </c>
      <c r="D4" s="56" t="s">
        <v>325</v>
      </c>
      <c r="E4" s="58">
        <v>0.7</v>
      </c>
      <c r="G4" s="83" t="s">
        <v>802</v>
      </c>
      <c r="H4" s="84" t="s">
        <v>806</v>
      </c>
      <c r="I4" s="124">
        <v>74</v>
      </c>
    </row>
    <row r="5" spans="2:9" ht="24.75">
      <c r="B5" s="79" t="s">
        <v>322</v>
      </c>
      <c r="C5" s="80" t="s">
        <v>589</v>
      </c>
      <c r="D5" s="79" t="s">
        <v>328</v>
      </c>
      <c r="E5" s="81">
        <v>6000000</v>
      </c>
      <c r="G5" s="75" t="s">
        <v>803</v>
      </c>
      <c r="H5" s="76" t="s">
        <v>805</v>
      </c>
      <c r="I5" s="125">
        <v>95</v>
      </c>
    </row>
    <row r="6" spans="2:9" ht="45">
      <c r="B6" s="79" t="s">
        <v>322</v>
      </c>
      <c r="C6" s="80" t="s">
        <v>590</v>
      </c>
      <c r="D6" s="79" t="s">
        <v>330</v>
      </c>
      <c r="E6" s="81">
        <v>180000000</v>
      </c>
      <c r="G6" s="107" t="s">
        <v>804</v>
      </c>
      <c r="H6" s="108" t="s">
        <v>807</v>
      </c>
      <c r="I6" s="126">
        <v>30</v>
      </c>
    </row>
    <row r="7" spans="2:5" ht="56.25">
      <c r="B7" s="79" t="s">
        <v>322</v>
      </c>
      <c r="C7" s="80" t="s">
        <v>591</v>
      </c>
      <c r="D7" s="79" t="s">
        <v>333</v>
      </c>
      <c r="E7" s="81">
        <v>0.3</v>
      </c>
    </row>
    <row r="8" spans="2:5" ht="22.5">
      <c r="B8" s="79" t="s">
        <v>322</v>
      </c>
      <c r="C8" s="80" t="s">
        <v>592</v>
      </c>
      <c r="D8" s="79" t="s">
        <v>335</v>
      </c>
      <c r="E8" s="81">
        <v>1</v>
      </c>
    </row>
    <row r="9" spans="2:5" ht="33.75">
      <c r="B9" s="79" t="s">
        <v>83</v>
      </c>
      <c r="C9" s="80" t="s">
        <v>593</v>
      </c>
      <c r="D9" s="79" t="s">
        <v>87</v>
      </c>
      <c r="E9" s="81">
        <v>4</v>
      </c>
    </row>
    <row r="10" spans="2:5" ht="33.75">
      <c r="B10" s="79" t="s">
        <v>83</v>
      </c>
      <c r="C10" s="80" t="s">
        <v>594</v>
      </c>
      <c r="D10" s="79" t="s">
        <v>90</v>
      </c>
      <c r="E10" s="81">
        <v>4</v>
      </c>
    </row>
    <row r="11" spans="2:5" ht="33.75">
      <c r="B11" s="79" t="s">
        <v>83</v>
      </c>
      <c r="C11" s="80" t="s">
        <v>595</v>
      </c>
      <c r="D11" s="79" t="s">
        <v>92</v>
      </c>
      <c r="E11" s="82">
        <v>1</v>
      </c>
    </row>
    <row r="12" spans="2:5" ht="15">
      <c r="B12" s="56" t="s">
        <v>551</v>
      </c>
      <c r="C12" s="57" t="s">
        <v>674</v>
      </c>
      <c r="D12" s="59" t="s">
        <v>96</v>
      </c>
      <c r="E12" s="60">
        <v>1</v>
      </c>
    </row>
    <row r="13" spans="2:5" ht="15">
      <c r="B13" s="56" t="s">
        <v>551</v>
      </c>
      <c r="C13" s="57" t="s">
        <v>675</v>
      </c>
      <c r="D13" s="59" t="s">
        <v>100</v>
      </c>
      <c r="E13" s="60">
        <v>6</v>
      </c>
    </row>
    <row r="14" spans="2:5" ht="15">
      <c r="B14" s="56" t="s">
        <v>551</v>
      </c>
      <c r="C14" s="57" t="s">
        <v>676</v>
      </c>
      <c r="D14" s="59" t="s">
        <v>103</v>
      </c>
      <c r="E14" s="60">
        <v>4</v>
      </c>
    </row>
    <row r="15" spans="2:5" ht="15">
      <c r="B15" s="56" t="s">
        <v>551</v>
      </c>
      <c r="C15" s="57" t="s">
        <v>677</v>
      </c>
      <c r="D15" s="59" t="s">
        <v>105</v>
      </c>
      <c r="E15" s="60">
        <v>2</v>
      </c>
    </row>
    <row r="16" spans="2:5" ht="22.5">
      <c r="B16" s="56" t="s">
        <v>551</v>
      </c>
      <c r="C16" s="57" t="s">
        <v>678</v>
      </c>
      <c r="D16" s="59" t="s">
        <v>108</v>
      </c>
      <c r="E16" s="60">
        <v>4</v>
      </c>
    </row>
    <row r="17" spans="2:5" ht="22.5">
      <c r="B17" s="56" t="s">
        <v>551</v>
      </c>
      <c r="C17" s="57" t="s">
        <v>679</v>
      </c>
      <c r="D17" s="59" t="s">
        <v>109</v>
      </c>
      <c r="E17" s="60">
        <v>20</v>
      </c>
    </row>
    <row r="18" spans="2:5" ht="22.5">
      <c r="B18" s="56" t="s">
        <v>551</v>
      </c>
      <c r="C18" s="57" t="s">
        <v>680</v>
      </c>
      <c r="D18" s="59" t="s">
        <v>111</v>
      </c>
      <c r="E18" s="60">
        <v>1</v>
      </c>
    </row>
    <row r="19" spans="2:5" ht="22.5">
      <c r="B19" s="79" t="s">
        <v>552</v>
      </c>
      <c r="C19" s="80" t="s">
        <v>596</v>
      </c>
      <c r="D19" s="79" t="s">
        <v>115</v>
      </c>
      <c r="E19" s="81">
        <v>1</v>
      </c>
    </row>
    <row r="20" spans="2:5" ht="33.75">
      <c r="B20" s="79" t="s">
        <v>552</v>
      </c>
      <c r="C20" s="80" t="s">
        <v>597</v>
      </c>
      <c r="D20" s="79" t="s">
        <v>116</v>
      </c>
      <c r="E20" s="81">
        <v>4</v>
      </c>
    </row>
    <row r="21" spans="2:5" ht="22.5">
      <c r="B21" s="79" t="s">
        <v>552</v>
      </c>
      <c r="C21" s="80" t="s">
        <v>598</v>
      </c>
      <c r="D21" s="79" t="s">
        <v>117</v>
      </c>
      <c r="E21" s="81">
        <v>1</v>
      </c>
    </row>
    <row r="22" spans="2:5" ht="22.5">
      <c r="B22" s="79" t="s">
        <v>552</v>
      </c>
      <c r="C22" s="80" t="s">
        <v>599</v>
      </c>
      <c r="D22" s="79" t="s">
        <v>119</v>
      </c>
      <c r="E22" s="81">
        <v>2</v>
      </c>
    </row>
    <row r="23" spans="2:5" ht="33.75">
      <c r="B23" s="79" t="s">
        <v>552</v>
      </c>
      <c r="C23" s="80" t="s">
        <v>600</v>
      </c>
      <c r="D23" s="79" t="s">
        <v>120</v>
      </c>
      <c r="E23" s="81">
        <v>4</v>
      </c>
    </row>
    <row r="24" spans="2:5" ht="33.75">
      <c r="B24" s="56" t="s">
        <v>540</v>
      </c>
      <c r="C24" s="57" t="s">
        <v>612</v>
      </c>
      <c r="D24" s="61" t="s">
        <v>424</v>
      </c>
      <c r="E24" s="60">
        <v>1</v>
      </c>
    </row>
    <row r="25" spans="2:5" ht="33.75">
      <c r="B25" s="79" t="s">
        <v>540</v>
      </c>
      <c r="C25" s="80" t="s">
        <v>601</v>
      </c>
      <c r="D25" s="85" t="s">
        <v>427</v>
      </c>
      <c r="E25" s="81">
        <v>1</v>
      </c>
    </row>
    <row r="26" spans="2:5" ht="22.5">
      <c r="B26" s="79" t="s">
        <v>540</v>
      </c>
      <c r="C26" s="80" t="s">
        <v>602</v>
      </c>
      <c r="D26" s="85" t="s">
        <v>429</v>
      </c>
      <c r="E26" s="81">
        <v>1</v>
      </c>
    </row>
    <row r="27" spans="2:5" ht="22.5">
      <c r="B27" s="79" t="s">
        <v>540</v>
      </c>
      <c r="C27" s="80" t="s">
        <v>603</v>
      </c>
      <c r="D27" s="85" t="s">
        <v>432</v>
      </c>
      <c r="E27" s="82">
        <v>1</v>
      </c>
    </row>
    <row r="28" spans="2:5" ht="22.5">
      <c r="B28" s="56" t="s">
        <v>540</v>
      </c>
      <c r="C28" s="57" t="s">
        <v>613</v>
      </c>
      <c r="D28" s="61" t="s">
        <v>434</v>
      </c>
      <c r="E28" s="60">
        <v>1</v>
      </c>
    </row>
    <row r="29" spans="2:5" ht="15">
      <c r="B29" s="79" t="s">
        <v>540</v>
      </c>
      <c r="C29" s="80" t="s">
        <v>604</v>
      </c>
      <c r="D29" s="85" t="s">
        <v>436</v>
      </c>
      <c r="E29" s="81">
        <v>1</v>
      </c>
    </row>
    <row r="30" spans="2:5" ht="33.75">
      <c r="B30" s="79" t="s">
        <v>540</v>
      </c>
      <c r="C30" s="80" t="s">
        <v>605</v>
      </c>
      <c r="D30" s="85" t="s">
        <v>438</v>
      </c>
      <c r="E30" s="86">
        <v>20000</v>
      </c>
    </row>
    <row r="31" spans="2:5" ht="22.5">
      <c r="B31" s="79" t="s">
        <v>540</v>
      </c>
      <c r="C31" s="80" t="s">
        <v>606</v>
      </c>
      <c r="D31" s="85" t="s">
        <v>440</v>
      </c>
      <c r="E31" s="85">
        <v>1</v>
      </c>
    </row>
    <row r="32" spans="2:5" ht="33.75">
      <c r="B32" s="79" t="s">
        <v>540</v>
      </c>
      <c r="C32" s="80" t="s">
        <v>607</v>
      </c>
      <c r="D32" s="85" t="s">
        <v>443</v>
      </c>
      <c r="E32" s="85">
        <v>1</v>
      </c>
    </row>
    <row r="33" spans="2:5" ht="33.75">
      <c r="B33" s="79" t="s">
        <v>540</v>
      </c>
      <c r="C33" s="80" t="s">
        <v>608</v>
      </c>
      <c r="D33" s="85" t="s">
        <v>445</v>
      </c>
      <c r="E33" s="85">
        <v>4</v>
      </c>
    </row>
    <row r="34" spans="2:5" ht="22.5">
      <c r="B34" s="79" t="s">
        <v>540</v>
      </c>
      <c r="C34" s="80" t="s">
        <v>609</v>
      </c>
      <c r="D34" s="85" t="s">
        <v>561</v>
      </c>
      <c r="E34" s="85">
        <v>1</v>
      </c>
    </row>
    <row r="35" spans="2:5" ht="33.75">
      <c r="B35" s="79" t="s">
        <v>540</v>
      </c>
      <c r="C35" s="80" t="s">
        <v>610</v>
      </c>
      <c r="D35" s="85" t="s">
        <v>448</v>
      </c>
      <c r="E35" s="85">
        <v>1</v>
      </c>
    </row>
    <row r="36" spans="2:5" ht="45">
      <c r="B36" s="79" t="s">
        <v>540</v>
      </c>
      <c r="C36" s="80" t="s">
        <v>611</v>
      </c>
      <c r="D36" s="85" t="s">
        <v>450</v>
      </c>
      <c r="E36" s="85">
        <v>1</v>
      </c>
    </row>
    <row r="37" spans="2:5" ht="22.5">
      <c r="B37" s="77" t="s">
        <v>540</v>
      </c>
      <c r="C37" s="78" t="s">
        <v>681</v>
      </c>
      <c r="D37" s="109" t="s">
        <v>452</v>
      </c>
      <c r="E37" s="109">
        <v>60</v>
      </c>
    </row>
    <row r="38" spans="2:5" ht="22.5">
      <c r="B38" s="77" t="s">
        <v>540</v>
      </c>
      <c r="C38" s="78" t="s">
        <v>682</v>
      </c>
      <c r="D38" s="109" t="s">
        <v>454</v>
      </c>
      <c r="E38" s="109">
        <v>1</v>
      </c>
    </row>
    <row r="39" spans="2:5" ht="33.75">
      <c r="B39" s="56" t="s">
        <v>540</v>
      </c>
      <c r="C39" s="57" t="s">
        <v>614</v>
      </c>
      <c r="D39" s="61" t="s">
        <v>458</v>
      </c>
      <c r="E39" s="61">
        <v>1</v>
      </c>
    </row>
    <row r="40" spans="2:5" ht="15">
      <c r="B40" s="56" t="s">
        <v>173</v>
      </c>
      <c r="C40" s="57" t="s">
        <v>626</v>
      </c>
      <c r="D40" s="62" t="s">
        <v>123</v>
      </c>
      <c r="E40" s="62">
        <v>4</v>
      </c>
    </row>
    <row r="41" spans="2:5" ht="22.5">
      <c r="B41" s="79" t="s">
        <v>173</v>
      </c>
      <c r="C41" s="80" t="s">
        <v>617</v>
      </c>
      <c r="D41" s="87" t="s">
        <v>127</v>
      </c>
      <c r="E41" s="88">
        <v>3</v>
      </c>
    </row>
    <row r="42" spans="2:5" ht="22.5">
      <c r="B42" s="79" t="s">
        <v>173</v>
      </c>
      <c r="C42" s="80" t="s">
        <v>618</v>
      </c>
      <c r="D42" s="87" t="s">
        <v>130</v>
      </c>
      <c r="E42" s="89">
        <v>1</v>
      </c>
    </row>
    <row r="43" spans="2:5" ht="22.5">
      <c r="B43" s="79" t="s">
        <v>173</v>
      </c>
      <c r="C43" s="80" t="s">
        <v>619</v>
      </c>
      <c r="D43" s="89" t="s">
        <v>133</v>
      </c>
      <c r="E43" s="89">
        <v>1</v>
      </c>
    </row>
    <row r="44" spans="2:5" ht="15">
      <c r="B44" s="79" t="s">
        <v>173</v>
      </c>
      <c r="C44" s="80" t="s">
        <v>620</v>
      </c>
      <c r="D44" s="89" t="s">
        <v>134</v>
      </c>
      <c r="E44" s="90">
        <v>0.2</v>
      </c>
    </row>
    <row r="45" spans="2:5" ht="22.5">
      <c r="B45" s="56" t="s">
        <v>173</v>
      </c>
      <c r="C45" s="57" t="s">
        <v>627</v>
      </c>
      <c r="D45" s="62" t="s">
        <v>137</v>
      </c>
      <c r="E45" s="62">
        <v>2</v>
      </c>
    </row>
    <row r="46" spans="2:5" ht="33.75">
      <c r="B46" s="77" t="s">
        <v>173</v>
      </c>
      <c r="C46" s="78" t="s">
        <v>683</v>
      </c>
      <c r="D46" s="110" t="s">
        <v>139</v>
      </c>
      <c r="E46" s="111">
        <v>35</v>
      </c>
    </row>
    <row r="47" spans="2:5" ht="22.5">
      <c r="B47" s="79" t="s">
        <v>173</v>
      </c>
      <c r="C47" s="80" t="s">
        <v>621</v>
      </c>
      <c r="D47" s="88" t="s">
        <v>141</v>
      </c>
      <c r="E47" s="91">
        <v>4</v>
      </c>
    </row>
    <row r="48" spans="2:5" ht="33.75">
      <c r="B48" s="56" t="s">
        <v>173</v>
      </c>
      <c r="C48" s="57" t="s">
        <v>684</v>
      </c>
      <c r="D48" s="62" t="s">
        <v>144</v>
      </c>
      <c r="E48" s="62">
        <v>4</v>
      </c>
    </row>
    <row r="49" spans="2:5" ht="22.5">
      <c r="B49" s="79" t="s">
        <v>173</v>
      </c>
      <c r="C49" s="80" t="s">
        <v>622</v>
      </c>
      <c r="D49" s="87" t="s">
        <v>146</v>
      </c>
      <c r="E49" s="89">
        <v>1</v>
      </c>
    </row>
    <row r="50" spans="2:5" ht="22.5">
      <c r="B50" s="56" t="s">
        <v>173</v>
      </c>
      <c r="C50" s="57" t="s">
        <v>685</v>
      </c>
      <c r="D50" s="63" t="s">
        <v>148</v>
      </c>
      <c r="E50" s="63">
        <v>1</v>
      </c>
    </row>
    <row r="51" spans="2:5" ht="22.5">
      <c r="B51" s="79" t="s">
        <v>173</v>
      </c>
      <c r="C51" s="80" t="s">
        <v>623</v>
      </c>
      <c r="D51" s="92" t="s">
        <v>149</v>
      </c>
      <c r="E51" s="93">
        <v>2251</v>
      </c>
    </row>
    <row r="52" spans="2:5" ht="22.5">
      <c r="B52" s="56" t="s">
        <v>173</v>
      </c>
      <c r="C52" s="57" t="s">
        <v>686</v>
      </c>
      <c r="D52" s="62" t="s">
        <v>152</v>
      </c>
      <c r="E52" s="64">
        <v>1</v>
      </c>
    </row>
    <row r="53" spans="2:5" ht="15">
      <c r="B53" s="56" t="s">
        <v>173</v>
      </c>
      <c r="C53" s="57" t="s">
        <v>687</v>
      </c>
      <c r="D53" s="62" t="s">
        <v>154</v>
      </c>
      <c r="E53" s="62">
        <v>2</v>
      </c>
    </row>
    <row r="54" spans="2:5" ht="22.5">
      <c r="B54" s="56" t="s">
        <v>173</v>
      </c>
      <c r="C54" s="57" t="s">
        <v>688</v>
      </c>
      <c r="D54" s="62" t="s">
        <v>156</v>
      </c>
      <c r="E54" s="62">
        <v>2</v>
      </c>
    </row>
    <row r="55" spans="2:5" ht="33.75">
      <c r="B55" s="56" t="s">
        <v>173</v>
      </c>
      <c r="C55" s="57" t="s">
        <v>689</v>
      </c>
      <c r="D55" s="62" t="s">
        <v>159</v>
      </c>
      <c r="E55" s="63">
        <v>4</v>
      </c>
    </row>
    <row r="56" spans="2:5" ht="22.5">
      <c r="B56" s="56" t="s">
        <v>173</v>
      </c>
      <c r="C56" s="57" t="s">
        <v>690</v>
      </c>
      <c r="D56" s="62" t="s">
        <v>161</v>
      </c>
      <c r="E56" s="63">
        <v>5</v>
      </c>
    </row>
    <row r="57" spans="2:5" ht="33.75">
      <c r="B57" s="56" t="s">
        <v>173</v>
      </c>
      <c r="C57" s="57" t="s">
        <v>691</v>
      </c>
      <c r="D57" s="62" t="s">
        <v>163</v>
      </c>
      <c r="E57" s="63">
        <v>5</v>
      </c>
    </row>
    <row r="58" spans="2:5" ht="33.75">
      <c r="B58" s="56" t="s">
        <v>173</v>
      </c>
      <c r="C58" s="57" t="s">
        <v>692</v>
      </c>
      <c r="D58" s="62" t="s">
        <v>165</v>
      </c>
      <c r="E58" s="63">
        <v>6</v>
      </c>
    </row>
    <row r="59" spans="2:5" ht="22.5">
      <c r="B59" s="79" t="s">
        <v>173</v>
      </c>
      <c r="C59" s="80" t="s">
        <v>624</v>
      </c>
      <c r="D59" s="89" t="s">
        <v>169</v>
      </c>
      <c r="E59" s="94">
        <v>0.02</v>
      </c>
    </row>
    <row r="60" spans="2:5" ht="22.5">
      <c r="B60" s="79" t="s">
        <v>173</v>
      </c>
      <c r="C60" s="80" t="s">
        <v>625</v>
      </c>
      <c r="D60" s="89" t="s">
        <v>170</v>
      </c>
      <c r="E60" s="89">
        <v>1</v>
      </c>
    </row>
    <row r="61" spans="2:5" ht="15">
      <c r="B61" s="77" t="s">
        <v>173</v>
      </c>
      <c r="C61" s="78" t="s">
        <v>693</v>
      </c>
      <c r="D61" s="112" t="s">
        <v>172</v>
      </c>
      <c r="E61" s="113">
        <v>800</v>
      </c>
    </row>
    <row r="62" spans="2:5" ht="22.5">
      <c r="B62" s="77" t="s">
        <v>173</v>
      </c>
      <c r="C62" s="78" t="s">
        <v>771</v>
      </c>
      <c r="D62" s="112" t="s">
        <v>579</v>
      </c>
      <c r="E62" s="114">
        <v>800000</v>
      </c>
    </row>
    <row r="63" spans="2:5" ht="56.25">
      <c r="B63" s="77" t="s">
        <v>173</v>
      </c>
      <c r="C63" s="78" t="s">
        <v>772</v>
      </c>
      <c r="D63" s="112" t="s">
        <v>580</v>
      </c>
      <c r="E63" s="114" t="s">
        <v>113</v>
      </c>
    </row>
    <row r="64" spans="2:5" ht="33.75">
      <c r="B64" s="79" t="s">
        <v>174</v>
      </c>
      <c r="C64" s="80" t="s">
        <v>628</v>
      </c>
      <c r="D64" s="79" t="s">
        <v>177</v>
      </c>
      <c r="E64" s="85">
        <v>2</v>
      </c>
    </row>
    <row r="65" spans="2:5" ht="22.5">
      <c r="B65" s="79" t="s">
        <v>174</v>
      </c>
      <c r="C65" s="80" t="s">
        <v>629</v>
      </c>
      <c r="D65" s="79" t="s">
        <v>181</v>
      </c>
      <c r="E65" s="85">
        <v>5</v>
      </c>
    </row>
    <row r="66" spans="2:5" ht="22.5">
      <c r="B66" s="79" t="s">
        <v>174</v>
      </c>
      <c r="C66" s="80" t="s">
        <v>630</v>
      </c>
      <c r="D66" s="79" t="s">
        <v>184</v>
      </c>
      <c r="E66" s="95">
        <v>22000</v>
      </c>
    </row>
    <row r="67" spans="2:5" ht="22.5">
      <c r="B67" s="79" t="s">
        <v>174</v>
      </c>
      <c r="C67" s="80" t="s">
        <v>631</v>
      </c>
      <c r="D67" s="79" t="s">
        <v>185</v>
      </c>
      <c r="E67" s="95">
        <v>30000</v>
      </c>
    </row>
    <row r="68" spans="2:5" ht="33.75">
      <c r="B68" s="79" t="s">
        <v>174</v>
      </c>
      <c r="C68" s="80" t="s">
        <v>632</v>
      </c>
      <c r="D68" s="79" t="s">
        <v>187</v>
      </c>
      <c r="E68" s="95">
        <v>420000</v>
      </c>
    </row>
    <row r="69" spans="2:5" ht="22.5">
      <c r="B69" s="79" t="s">
        <v>174</v>
      </c>
      <c r="C69" s="80" t="s">
        <v>633</v>
      </c>
      <c r="D69" s="79" t="s">
        <v>190</v>
      </c>
      <c r="E69" s="96">
        <v>10</v>
      </c>
    </row>
    <row r="70" spans="2:5" ht="22.5">
      <c r="B70" s="79" t="s">
        <v>793</v>
      </c>
      <c r="C70" s="80" t="s">
        <v>634</v>
      </c>
      <c r="D70" s="79" t="s">
        <v>400</v>
      </c>
      <c r="E70" s="97">
        <v>100</v>
      </c>
    </row>
    <row r="71" spans="2:5" ht="56.25">
      <c r="B71" s="79" t="s">
        <v>793</v>
      </c>
      <c r="C71" s="80" t="s">
        <v>635</v>
      </c>
      <c r="D71" s="79" t="s">
        <v>403</v>
      </c>
      <c r="E71" s="97">
        <v>1</v>
      </c>
    </row>
    <row r="72" spans="2:5" ht="33.75">
      <c r="B72" s="79" t="s">
        <v>793</v>
      </c>
      <c r="C72" s="80" t="s">
        <v>636</v>
      </c>
      <c r="D72" s="79" t="s">
        <v>420</v>
      </c>
      <c r="E72" s="97">
        <v>100</v>
      </c>
    </row>
    <row r="73" spans="2:5" ht="33.75">
      <c r="B73" s="79" t="s">
        <v>793</v>
      </c>
      <c r="C73" s="80" t="s">
        <v>637</v>
      </c>
      <c r="D73" s="79" t="s">
        <v>421</v>
      </c>
      <c r="E73" s="97">
        <v>1</v>
      </c>
    </row>
    <row r="74" spans="2:5" ht="45">
      <c r="B74" s="79" t="s">
        <v>793</v>
      </c>
      <c r="C74" s="80" t="s">
        <v>638</v>
      </c>
      <c r="D74" s="79" t="s">
        <v>404</v>
      </c>
      <c r="E74" s="97">
        <v>100</v>
      </c>
    </row>
    <row r="75" spans="2:5" ht="15">
      <c r="B75" s="56" t="s">
        <v>793</v>
      </c>
      <c r="C75" s="57" t="s">
        <v>694</v>
      </c>
      <c r="D75" s="56" t="s">
        <v>406</v>
      </c>
      <c r="E75" s="65">
        <v>100</v>
      </c>
    </row>
    <row r="76" spans="2:5" ht="22.5">
      <c r="B76" s="56" t="s">
        <v>793</v>
      </c>
      <c r="C76" s="57" t="s">
        <v>695</v>
      </c>
      <c r="D76" s="66" t="s">
        <v>409</v>
      </c>
      <c r="E76" s="65">
        <v>100</v>
      </c>
    </row>
    <row r="77" spans="2:5" ht="15">
      <c r="B77" s="79" t="s">
        <v>793</v>
      </c>
      <c r="C77" s="80" t="s">
        <v>639</v>
      </c>
      <c r="D77" s="98" t="s">
        <v>410</v>
      </c>
      <c r="E77" s="97">
        <v>1</v>
      </c>
    </row>
    <row r="78" spans="2:5" ht="15">
      <c r="B78" s="79" t="s">
        <v>793</v>
      </c>
      <c r="C78" s="80" t="s">
        <v>640</v>
      </c>
      <c r="D78" s="98" t="s">
        <v>411</v>
      </c>
      <c r="E78" s="97">
        <v>1</v>
      </c>
    </row>
    <row r="79" spans="2:5" ht="33.75">
      <c r="B79" s="79" t="s">
        <v>793</v>
      </c>
      <c r="C79" s="80" t="s">
        <v>641</v>
      </c>
      <c r="D79" s="79" t="s">
        <v>414</v>
      </c>
      <c r="E79" s="99">
        <v>1</v>
      </c>
    </row>
    <row r="80" spans="2:5" ht="56.25">
      <c r="B80" s="56" t="s">
        <v>793</v>
      </c>
      <c r="C80" s="57" t="s">
        <v>696</v>
      </c>
      <c r="D80" s="56" t="s">
        <v>416</v>
      </c>
      <c r="E80" s="60">
        <v>10</v>
      </c>
    </row>
    <row r="81" spans="2:5" ht="45">
      <c r="B81" s="56" t="s">
        <v>793</v>
      </c>
      <c r="C81" s="57" t="s">
        <v>697</v>
      </c>
      <c r="D81" s="56" t="s">
        <v>419</v>
      </c>
      <c r="E81" s="60">
        <v>8</v>
      </c>
    </row>
    <row r="82" spans="2:5" ht="22.5">
      <c r="B82" s="77" t="s">
        <v>581</v>
      </c>
      <c r="C82" s="78" t="s">
        <v>698</v>
      </c>
      <c r="D82" s="77" t="s">
        <v>461</v>
      </c>
      <c r="E82" s="115">
        <v>9861333</v>
      </c>
    </row>
    <row r="83" spans="2:5" ht="22.5">
      <c r="B83" s="77" t="s">
        <v>581</v>
      </c>
      <c r="C83" s="78" t="s">
        <v>699</v>
      </c>
      <c r="D83" s="77" t="s">
        <v>464</v>
      </c>
      <c r="E83" s="115">
        <v>25000</v>
      </c>
    </row>
    <row r="84" spans="2:5" ht="15">
      <c r="B84" s="79" t="s">
        <v>581</v>
      </c>
      <c r="C84" s="80" t="s">
        <v>642</v>
      </c>
      <c r="D84" s="79" t="s">
        <v>465</v>
      </c>
      <c r="E84" s="100">
        <v>1</v>
      </c>
    </row>
    <row r="85" spans="2:5" ht="22.5">
      <c r="B85" s="56" t="s">
        <v>581</v>
      </c>
      <c r="C85" s="57" t="s">
        <v>651</v>
      </c>
      <c r="D85" s="61" t="s">
        <v>467</v>
      </c>
      <c r="E85" s="67">
        <v>1</v>
      </c>
    </row>
    <row r="86" spans="2:5" ht="22.5">
      <c r="B86" s="56" t="s">
        <v>581</v>
      </c>
      <c r="C86" s="57" t="s">
        <v>652</v>
      </c>
      <c r="D86" s="61" t="s">
        <v>471</v>
      </c>
      <c r="E86" s="67">
        <v>1</v>
      </c>
    </row>
    <row r="87" spans="2:5" ht="22.5">
      <c r="B87" s="79" t="s">
        <v>581</v>
      </c>
      <c r="C87" s="80" t="s">
        <v>643</v>
      </c>
      <c r="D87" s="85" t="s">
        <v>473</v>
      </c>
      <c r="E87" s="101">
        <v>1</v>
      </c>
    </row>
    <row r="88" spans="2:5" ht="45">
      <c r="B88" s="56" t="s">
        <v>581</v>
      </c>
      <c r="C88" s="57" t="s">
        <v>702</v>
      </c>
      <c r="D88" s="56" t="s">
        <v>475</v>
      </c>
      <c r="E88" s="67">
        <v>4</v>
      </c>
    </row>
    <row r="89" spans="2:5" ht="22.5">
      <c r="B89" s="56" t="s">
        <v>581</v>
      </c>
      <c r="C89" s="57" t="s">
        <v>703</v>
      </c>
      <c r="D89" s="56" t="s">
        <v>477</v>
      </c>
      <c r="E89" s="68">
        <v>0.9</v>
      </c>
    </row>
    <row r="90" spans="2:5" ht="15">
      <c r="B90" s="79" t="s">
        <v>581</v>
      </c>
      <c r="C90" s="80" t="s">
        <v>644</v>
      </c>
      <c r="D90" s="85" t="s">
        <v>478</v>
      </c>
      <c r="E90" s="79">
        <v>1</v>
      </c>
    </row>
    <row r="91" spans="2:5" ht="22.5">
      <c r="B91" s="79" t="s">
        <v>581</v>
      </c>
      <c r="C91" s="80" t="s">
        <v>645</v>
      </c>
      <c r="D91" s="85" t="s">
        <v>479</v>
      </c>
      <c r="E91" s="79">
        <v>1</v>
      </c>
    </row>
    <row r="92" spans="2:5" ht="22.5">
      <c r="B92" s="79" t="s">
        <v>581</v>
      </c>
      <c r="C92" s="80" t="s">
        <v>646</v>
      </c>
      <c r="D92" s="85" t="s">
        <v>481</v>
      </c>
      <c r="E92" s="79">
        <v>1</v>
      </c>
    </row>
    <row r="93" spans="2:5" ht="22.5">
      <c r="B93" s="56" t="s">
        <v>581</v>
      </c>
      <c r="C93" s="57" t="s">
        <v>704</v>
      </c>
      <c r="D93" s="56" t="s">
        <v>483</v>
      </c>
      <c r="E93" s="69">
        <v>1</v>
      </c>
    </row>
    <row r="94" spans="2:5" ht="22.5">
      <c r="B94" s="56" t="s">
        <v>581</v>
      </c>
      <c r="C94" s="57" t="s">
        <v>705</v>
      </c>
      <c r="D94" s="56" t="s">
        <v>484</v>
      </c>
      <c r="E94" s="69">
        <v>1</v>
      </c>
    </row>
    <row r="95" spans="2:5" ht="33.75">
      <c r="B95" s="56" t="s">
        <v>581</v>
      </c>
      <c r="C95" s="57" t="s">
        <v>706</v>
      </c>
      <c r="D95" s="56" t="s">
        <v>487</v>
      </c>
      <c r="E95" s="69">
        <v>1</v>
      </c>
    </row>
    <row r="96" spans="2:5" ht="22.5">
      <c r="B96" s="56" t="s">
        <v>581</v>
      </c>
      <c r="C96" s="57" t="s">
        <v>707</v>
      </c>
      <c r="D96" s="56" t="s">
        <v>490</v>
      </c>
      <c r="E96" s="69">
        <v>1</v>
      </c>
    </row>
    <row r="97" spans="2:5" ht="22.5">
      <c r="B97" s="79" t="s">
        <v>581</v>
      </c>
      <c r="C97" s="80" t="s">
        <v>647</v>
      </c>
      <c r="D97" s="85" t="s">
        <v>491</v>
      </c>
      <c r="E97" s="100">
        <v>1</v>
      </c>
    </row>
    <row r="98" spans="2:5" ht="15">
      <c r="B98" s="79" t="s">
        <v>581</v>
      </c>
      <c r="C98" s="80" t="s">
        <v>648</v>
      </c>
      <c r="D98" s="85" t="s">
        <v>492</v>
      </c>
      <c r="E98" s="100">
        <v>1</v>
      </c>
    </row>
    <row r="99" spans="2:5" ht="22.5">
      <c r="B99" s="79" t="s">
        <v>581</v>
      </c>
      <c r="C99" s="80" t="s">
        <v>649</v>
      </c>
      <c r="D99" s="85" t="s">
        <v>493</v>
      </c>
      <c r="E99" s="100">
        <v>1</v>
      </c>
    </row>
    <row r="100" spans="2:5" ht="22.5">
      <c r="B100" s="56" t="s">
        <v>581</v>
      </c>
      <c r="C100" s="57" t="s">
        <v>708</v>
      </c>
      <c r="D100" s="56" t="s">
        <v>497</v>
      </c>
      <c r="E100" s="69">
        <v>14</v>
      </c>
    </row>
    <row r="101" spans="2:5" ht="22.5">
      <c r="B101" s="56" t="s">
        <v>581</v>
      </c>
      <c r="C101" s="57" t="s">
        <v>774</v>
      </c>
      <c r="D101" s="56" t="s">
        <v>501</v>
      </c>
      <c r="E101" s="69">
        <v>1</v>
      </c>
    </row>
    <row r="102" spans="2:5" ht="22.5">
      <c r="B102" s="56" t="s">
        <v>581</v>
      </c>
      <c r="C102" s="57" t="s">
        <v>775</v>
      </c>
      <c r="D102" s="56" t="s">
        <v>503</v>
      </c>
      <c r="E102" s="69">
        <v>1</v>
      </c>
    </row>
    <row r="103" spans="2:5" ht="33.75">
      <c r="B103" s="79" t="s">
        <v>581</v>
      </c>
      <c r="C103" s="80" t="s">
        <v>650</v>
      </c>
      <c r="D103" s="79" t="s">
        <v>505</v>
      </c>
      <c r="E103" s="100">
        <v>1</v>
      </c>
    </row>
    <row r="104" spans="2:5" ht="15">
      <c r="B104" s="77" t="s">
        <v>581</v>
      </c>
      <c r="C104" s="78" t="s">
        <v>700</v>
      </c>
      <c r="D104" s="77" t="s">
        <v>798</v>
      </c>
      <c r="E104" s="116">
        <v>20</v>
      </c>
    </row>
    <row r="105" spans="2:5" ht="15">
      <c r="B105" s="77" t="s">
        <v>581</v>
      </c>
      <c r="C105" s="78" t="s">
        <v>701</v>
      </c>
      <c r="D105" s="77" t="s">
        <v>799</v>
      </c>
      <c r="E105" s="77">
        <v>100</v>
      </c>
    </row>
    <row r="106" spans="2:5" ht="56.25">
      <c r="B106" s="77" t="s">
        <v>581</v>
      </c>
      <c r="C106" s="78" t="s">
        <v>776</v>
      </c>
      <c r="D106" s="77" t="s">
        <v>562</v>
      </c>
      <c r="E106" s="77" t="s">
        <v>113</v>
      </c>
    </row>
    <row r="107" spans="2:5" ht="33.75">
      <c r="B107" s="77" t="s">
        <v>581</v>
      </c>
      <c r="C107" s="78" t="s">
        <v>777</v>
      </c>
      <c r="D107" s="77" t="s">
        <v>563</v>
      </c>
      <c r="E107" s="77" t="s">
        <v>113</v>
      </c>
    </row>
    <row r="108" spans="2:5" ht="22.5">
      <c r="B108" s="77" t="s">
        <v>581</v>
      </c>
      <c r="C108" s="78" t="s">
        <v>778</v>
      </c>
      <c r="D108" s="77" t="s">
        <v>564</v>
      </c>
      <c r="E108" s="77" t="s">
        <v>113</v>
      </c>
    </row>
    <row r="109" spans="2:5" ht="33.75">
      <c r="B109" s="79" t="s">
        <v>584</v>
      </c>
      <c r="C109" s="80" t="s">
        <v>615</v>
      </c>
      <c r="D109" s="79" t="s">
        <v>303</v>
      </c>
      <c r="E109" s="102">
        <v>23107</v>
      </c>
    </row>
    <row r="110" spans="2:5" ht="22.5">
      <c r="B110" s="79" t="s">
        <v>584</v>
      </c>
      <c r="C110" s="80" t="s">
        <v>616</v>
      </c>
      <c r="D110" s="79" t="s">
        <v>307</v>
      </c>
      <c r="E110" s="102">
        <v>12618</v>
      </c>
    </row>
    <row r="111" spans="2:5" ht="22.5">
      <c r="B111" s="79" t="s">
        <v>584</v>
      </c>
      <c r="C111" s="80" t="s">
        <v>653</v>
      </c>
      <c r="D111" s="79" t="s">
        <v>309</v>
      </c>
      <c r="E111" s="102">
        <v>10708</v>
      </c>
    </row>
    <row r="112" spans="2:5" ht="22.5">
      <c r="B112" s="79" t="s">
        <v>584</v>
      </c>
      <c r="C112" s="80" t="s">
        <v>654</v>
      </c>
      <c r="D112" s="79" t="s">
        <v>311</v>
      </c>
      <c r="E112" s="102">
        <v>20000</v>
      </c>
    </row>
    <row r="113" spans="2:5" ht="33.75">
      <c r="B113" s="79" t="s">
        <v>584</v>
      </c>
      <c r="C113" s="80" t="s">
        <v>655</v>
      </c>
      <c r="D113" s="79" t="s">
        <v>315</v>
      </c>
      <c r="E113" s="96">
        <v>1</v>
      </c>
    </row>
    <row r="114" spans="2:5" ht="15">
      <c r="B114" s="79" t="s">
        <v>584</v>
      </c>
      <c r="C114" s="80" t="s">
        <v>656</v>
      </c>
      <c r="D114" s="79" t="s">
        <v>318</v>
      </c>
      <c r="E114" s="103">
        <v>1</v>
      </c>
    </row>
    <row r="115" spans="2:5" ht="22.5">
      <c r="B115" s="79" t="s">
        <v>584</v>
      </c>
      <c r="C115" s="80" t="s">
        <v>657</v>
      </c>
      <c r="D115" s="79" t="s">
        <v>321</v>
      </c>
      <c r="E115" s="103">
        <v>1</v>
      </c>
    </row>
    <row r="116" spans="2:5" ht="22.5">
      <c r="B116" s="77" t="s">
        <v>584</v>
      </c>
      <c r="C116" s="78" t="s">
        <v>779</v>
      </c>
      <c r="D116" s="77" t="s">
        <v>565</v>
      </c>
      <c r="E116" s="117">
        <v>29.34</v>
      </c>
    </row>
    <row r="117" spans="2:5" ht="22.5">
      <c r="B117" s="77" t="s">
        <v>584</v>
      </c>
      <c r="C117" s="78" t="s">
        <v>780</v>
      </c>
      <c r="D117" s="77" t="s">
        <v>800</v>
      </c>
      <c r="E117" s="117">
        <v>39.19</v>
      </c>
    </row>
    <row r="118" spans="2:5" ht="22.5">
      <c r="B118" s="77" t="s">
        <v>584</v>
      </c>
      <c r="C118" s="78" t="s">
        <v>781</v>
      </c>
      <c r="D118" s="77" t="s">
        <v>801</v>
      </c>
      <c r="E118" s="118">
        <v>17313</v>
      </c>
    </row>
    <row r="119" spans="2:5" ht="22.5">
      <c r="B119" s="77" t="s">
        <v>584</v>
      </c>
      <c r="C119" s="78" t="s">
        <v>782</v>
      </c>
      <c r="D119" s="77" t="s">
        <v>568</v>
      </c>
      <c r="E119" s="118">
        <v>11727</v>
      </c>
    </row>
    <row r="120" spans="2:5" ht="22.5">
      <c r="B120" s="77" t="s">
        <v>584</v>
      </c>
      <c r="C120" s="78" t="s">
        <v>783</v>
      </c>
      <c r="D120" s="77" t="s">
        <v>569</v>
      </c>
      <c r="E120" s="118">
        <v>0</v>
      </c>
    </row>
    <row r="121" spans="2:5" ht="22.5">
      <c r="B121" s="77" t="s">
        <v>584</v>
      </c>
      <c r="C121" s="78" t="s">
        <v>784</v>
      </c>
      <c r="D121" s="77" t="s">
        <v>570</v>
      </c>
      <c r="E121" s="119">
        <v>15994</v>
      </c>
    </row>
    <row r="122" spans="2:5" ht="22.5">
      <c r="B122" s="77" t="s">
        <v>584</v>
      </c>
      <c r="C122" s="78" t="s">
        <v>785</v>
      </c>
      <c r="D122" s="77" t="s">
        <v>571</v>
      </c>
      <c r="E122" s="119">
        <v>6546</v>
      </c>
    </row>
    <row r="123" spans="2:5" ht="22.5">
      <c r="B123" s="77" t="s">
        <v>584</v>
      </c>
      <c r="C123" s="78" t="s">
        <v>786</v>
      </c>
      <c r="D123" s="77" t="s">
        <v>572</v>
      </c>
      <c r="E123" s="118" t="s">
        <v>113</v>
      </c>
    </row>
    <row r="124" spans="2:5" ht="22.5">
      <c r="B124" s="56" t="s">
        <v>556</v>
      </c>
      <c r="C124" s="57" t="s">
        <v>666</v>
      </c>
      <c r="D124" s="56" t="s">
        <v>337</v>
      </c>
      <c r="E124" s="56">
        <v>2</v>
      </c>
    </row>
    <row r="125" spans="2:5" ht="56.25">
      <c r="B125" s="56" t="s">
        <v>556</v>
      </c>
      <c r="C125" s="57" t="s">
        <v>667</v>
      </c>
      <c r="D125" s="56" t="s">
        <v>340</v>
      </c>
      <c r="E125" s="56">
        <v>1</v>
      </c>
    </row>
    <row r="126" spans="2:5" ht="33.75">
      <c r="B126" s="56" t="s">
        <v>556</v>
      </c>
      <c r="C126" s="57" t="s">
        <v>709</v>
      </c>
      <c r="D126" s="56" t="s">
        <v>341</v>
      </c>
      <c r="E126" s="56">
        <v>1</v>
      </c>
    </row>
    <row r="127" spans="2:5" ht="33.75">
      <c r="B127" s="56" t="s">
        <v>556</v>
      </c>
      <c r="C127" s="57" t="s">
        <v>710</v>
      </c>
      <c r="D127" s="56" t="s">
        <v>344</v>
      </c>
      <c r="E127" s="56">
        <v>1</v>
      </c>
    </row>
    <row r="128" spans="2:5" ht="22.5">
      <c r="B128" s="56" t="s">
        <v>556</v>
      </c>
      <c r="C128" s="57" t="s">
        <v>711</v>
      </c>
      <c r="D128" s="56" t="s">
        <v>346</v>
      </c>
      <c r="E128" s="56">
        <v>1</v>
      </c>
    </row>
    <row r="129" spans="2:5" ht="33.75">
      <c r="B129" s="56" t="s">
        <v>556</v>
      </c>
      <c r="C129" s="57" t="s">
        <v>712</v>
      </c>
      <c r="D129" s="56" t="s">
        <v>347</v>
      </c>
      <c r="E129" s="56">
        <v>4</v>
      </c>
    </row>
    <row r="130" spans="2:5" ht="33.75">
      <c r="B130" s="56" t="s">
        <v>556</v>
      </c>
      <c r="C130" s="57" t="s">
        <v>713</v>
      </c>
      <c r="D130" s="56" t="s">
        <v>350</v>
      </c>
      <c r="E130" s="56">
        <v>8</v>
      </c>
    </row>
    <row r="131" spans="2:5" ht="22.5">
      <c r="B131" s="56" t="s">
        <v>556</v>
      </c>
      <c r="C131" s="57" t="s">
        <v>714</v>
      </c>
      <c r="D131" s="56" t="s">
        <v>352</v>
      </c>
      <c r="E131" s="56">
        <v>1</v>
      </c>
    </row>
    <row r="132" spans="2:5" ht="33.75">
      <c r="B132" s="56" t="s">
        <v>556</v>
      </c>
      <c r="C132" s="57" t="s">
        <v>715</v>
      </c>
      <c r="D132" s="56" t="s">
        <v>353</v>
      </c>
      <c r="E132" s="56">
        <v>12</v>
      </c>
    </row>
    <row r="133" spans="2:5" ht="22.5">
      <c r="B133" s="79" t="s">
        <v>556</v>
      </c>
      <c r="C133" s="80" t="s">
        <v>658</v>
      </c>
      <c r="D133" s="79" t="s">
        <v>354</v>
      </c>
      <c r="E133" s="79">
        <v>1</v>
      </c>
    </row>
    <row r="134" spans="2:5" ht="22.5">
      <c r="B134" s="79" t="s">
        <v>556</v>
      </c>
      <c r="C134" s="80" t="s">
        <v>659</v>
      </c>
      <c r="D134" s="79" t="s">
        <v>355</v>
      </c>
      <c r="E134" s="79">
        <v>1</v>
      </c>
    </row>
    <row r="135" spans="2:5" ht="22.5">
      <c r="B135" s="79" t="s">
        <v>556</v>
      </c>
      <c r="C135" s="80" t="s">
        <v>660</v>
      </c>
      <c r="D135" s="79" t="s">
        <v>356</v>
      </c>
      <c r="E135" s="79">
        <v>1</v>
      </c>
    </row>
    <row r="136" spans="2:5" ht="22.5">
      <c r="B136" s="79" t="s">
        <v>556</v>
      </c>
      <c r="C136" s="80" t="s">
        <v>661</v>
      </c>
      <c r="D136" s="79" t="s">
        <v>357</v>
      </c>
      <c r="E136" s="79">
        <v>0.2</v>
      </c>
    </row>
    <row r="137" spans="2:5" ht="22.5">
      <c r="B137" s="79" t="s">
        <v>556</v>
      </c>
      <c r="C137" s="80" t="s">
        <v>662</v>
      </c>
      <c r="D137" s="79" t="s">
        <v>359</v>
      </c>
      <c r="E137" s="79">
        <v>10</v>
      </c>
    </row>
    <row r="138" spans="2:5" ht="22.5">
      <c r="B138" s="79" t="s">
        <v>556</v>
      </c>
      <c r="C138" s="80" t="s">
        <v>663</v>
      </c>
      <c r="D138" s="79" t="s">
        <v>360</v>
      </c>
      <c r="E138" s="79">
        <v>1</v>
      </c>
    </row>
    <row r="139" spans="2:5" ht="15">
      <c r="B139" s="79" t="s">
        <v>556</v>
      </c>
      <c r="C139" s="80" t="s">
        <v>664</v>
      </c>
      <c r="D139" s="79" t="s">
        <v>361</v>
      </c>
      <c r="E139" s="79">
        <v>300</v>
      </c>
    </row>
    <row r="140" spans="2:5" ht="22.5">
      <c r="B140" s="79" t="s">
        <v>556</v>
      </c>
      <c r="C140" s="80" t="s">
        <v>665</v>
      </c>
      <c r="D140" s="79" t="s">
        <v>364</v>
      </c>
      <c r="E140" s="79">
        <v>1</v>
      </c>
    </row>
    <row r="141" spans="2:5" ht="22.5">
      <c r="B141" s="77" t="s">
        <v>556</v>
      </c>
      <c r="C141" s="78" t="s">
        <v>716</v>
      </c>
      <c r="D141" s="77" t="s">
        <v>795</v>
      </c>
      <c r="E141" s="120">
        <v>1500</v>
      </c>
    </row>
    <row r="142" spans="2:5" ht="22.5">
      <c r="B142" s="77" t="s">
        <v>556</v>
      </c>
      <c r="C142" s="78" t="s">
        <v>717</v>
      </c>
      <c r="D142" s="77" t="s">
        <v>797</v>
      </c>
      <c r="E142" s="77">
        <v>87</v>
      </c>
    </row>
    <row r="143" spans="2:5" ht="22.5">
      <c r="B143" s="77" t="s">
        <v>556</v>
      </c>
      <c r="C143" s="78" t="s">
        <v>718</v>
      </c>
      <c r="D143" s="77" t="s">
        <v>796</v>
      </c>
      <c r="E143" s="77">
        <v>21</v>
      </c>
    </row>
    <row r="144" spans="2:5" ht="22.5">
      <c r="B144" s="56" t="s">
        <v>556</v>
      </c>
      <c r="C144" s="57" t="s">
        <v>719</v>
      </c>
      <c r="D144" s="56" t="s">
        <v>368</v>
      </c>
      <c r="E144" s="56">
        <v>2</v>
      </c>
    </row>
    <row r="145" spans="2:5" ht="22.5">
      <c r="B145" s="56" t="s">
        <v>556</v>
      </c>
      <c r="C145" s="57" t="s">
        <v>720</v>
      </c>
      <c r="D145" s="56" t="s">
        <v>371</v>
      </c>
      <c r="E145" s="56">
        <v>1</v>
      </c>
    </row>
    <row r="146" spans="2:5" ht="15">
      <c r="B146" s="79" t="s">
        <v>557</v>
      </c>
      <c r="C146" s="80" t="s">
        <v>668</v>
      </c>
      <c r="D146" s="104" t="s">
        <v>509</v>
      </c>
      <c r="E146" s="104">
        <v>1</v>
      </c>
    </row>
    <row r="147" spans="2:5" ht="33.75">
      <c r="B147" s="77" t="s">
        <v>557</v>
      </c>
      <c r="C147" s="78" t="s">
        <v>721</v>
      </c>
      <c r="D147" s="121" t="s">
        <v>513</v>
      </c>
      <c r="E147" s="121">
        <v>1</v>
      </c>
    </row>
    <row r="148" spans="2:5" ht="22.5">
      <c r="B148" s="56" t="s">
        <v>557</v>
      </c>
      <c r="C148" s="57" t="s">
        <v>722</v>
      </c>
      <c r="D148" s="70" t="s">
        <v>516</v>
      </c>
      <c r="E148" s="70">
        <v>2</v>
      </c>
    </row>
    <row r="149" spans="2:5" ht="15">
      <c r="B149" s="56" t="s">
        <v>557</v>
      </c>
      <c r="C149" s="57" t="s">
        <v>723</v>
      </c>
      <c r="D149" s="70" t="s">
        <v>519</v>
      </c>
      <c r="E149" s="70">
        <v>1</v>
      </c>
    </row>
    <row r="150" spans="2:5" ht="22.5">
      <c r="B150" s="56" t="s">
        <v>557</v>
      </c>
      <c r="C150" s="57" t="s">
        <v>724</v>
      </c>
      <c r="D150" s="70" t="s">
        <v>522</v>
      </c>
      <c r="E150" s="70">
        <v>1</v>
      </c>
    </row>
    <row r="151" spans="2:5" ht="22.5">
      <c r="B151" s="56" t="s">
        <v>557</v>
      </c>
      <c r="C151" s="57" t="s">
        <v>725</v>
      </c>
      <c r="D151" s="71" t="s">
        <v>525</v>
      </c>
      <c r="E151" s="71">
        <v>1</v>
      </c>
    </row>
    <row r="152" spans="2:5" ht="15">
      <c r="B152" s="56" t="s">
        <v>557</v>
      </c>
      <c r="C152" s="57" t="s">
        <v>726</v>
      </c>
      <c r="D152" s="71" t="s">
        <v>528</v>
      </c>
      <c r="E152" s="71">
        <v>1</v>
      </c>
    </row>
    <row r="153" spans="2:5" ht="22.5">
      <c r="B153" s="79" t="s">
        <v>557</v>
      </c>
      <c r="C153" s="80" t="s">
        <v>669</v>
      </c>
      <c r="D153" s="105" t="s">
        <v>531</v>
      </c>
      <c r="E153" s="105">
        <v>2</v>
      </c>
    </row>
    <row r="154" spans="2:5" ht="22.5">
      <c r="B154" s="79" t="s">
        <v>557</v>
      </c>
      <c r="C154" s="80" t="s">
        <v>670</v>
      </c>
      <c r="D154" s="106" t="s">
        <v>534</v>
      </c>
      <c r="E154" s="106">
        <v>124</v>
      </c>
    </row>
    <row r="155" spans="2:5" ht="22.5">
      <c r="B155" s="79" t="s">
        <v>557</v>
      </c>
      <c r="C155" s="80" t="s">
        <v>671</v>
      </c>
      <c r="D155" s="92" t="s">
        <v>537</v>
      </c>
      <c r="E155" s="106">
        <v>140</v>
      </c>
    </row>
    <row r="156" spans="2:5" ht="33.75">
      <c r="B156" s="77" t="s">
        <v>557</v>
      </c>
      <c r="C156" s="78" t="s">
        <v>727</v>
      </c>
      <c r="D156" s="122" t="s">
        <v>539</v>
      </c>
      <c r="E156" s="122">
        <v>1</v>
      </c>
    </row>
    <row r="157" spans="2:5" ht="45">
      <c r="B157" s="77" t="s">
        <v>557</v>
      </c>
      <c r="C157" s="78" t="s">
        <v>787</v>
      </c>
      <c r="D157" s="122" t="s">
        <v>573</v>
      </c>
      <c r="E157" s="123">
        <v>1</v>
      </c>
    </row>
    <row r="158" spans="2:5" ht="45">
      <c r="B158" s="77" t="s">
        <v>557</v>
      </c>
      <c r="C158" s="78" t="s">
        <v>788</v>
      </c>
      <c r="D158" s="122" t="s">
        <v>574</v>
      </c>
      <c r="E158" s="123" t="s">
        <v>113</v>
      </c>
    </row>
    <row r="159" spans="2:5" ht="67.5">
      <c r="B159" s="77" t="s">
        <v>557</v>
      </c>
      <c r="C159" s="78" t="s">
        <v>789</v>
      </c>
      <c r="D159" s="122" t="s">
        <v>585</v>
      </c>
      <c r="E159" s="123">
        <v>1</v>
      </c>
    </row>
    <row r="160" spans="2:5" ht="33.75">
      <c r="B160" s="77" t="s">
        <v>557</v>
      </c>
      <c r="C160" s="78" t="s">
        <v>794</v>
      </c>
      <c r="D160" s="122" t="s">
        <v>586</v>
      </c>
      <c r="E160" s="123">
        <v>1</v>
      </c>
    </row>
    <row r="161" spans="2:5" ht="22.5" customHeight="1">
      <c r="B161" s="56" t="s">
        <v>375</v>
      </c>
      <c r="C161" s="57" t="s">
        <v>728</v>
      </c>
      <c r="D161" s="56" t="s">
        <v>378</v>
      </c>
      <c r="E161" s="61">
        <v>100</v>
      </c>
    </row>
    <row r="162" spans="2:5" ht="22.5">
      <c r="B162" s="56" t="s">
        <v>375</v>
      </c>
      <c r="C162" s="57" t="s">
        <v>729</v>
      </c>
      <c r="D162" s="56" t="s">
        <v>382</v>
      </c>
      <c r="E162" s="61">
        <v>100</v>
      </c>
    </row>
    <row r="163" spans="2:5" ht="22.5">
      <c r="B163" s="56" t="s">
        <v>375</v>
      </c>
      <c r="C163" s="57" t="s">
        <v>730</v>
      </c>
      <c r="D163" s="56" t="s">
        <v>386</v>
      </c>
      <c r="E163" s="61">
        <v>100</v>
      </c>
    </row>
    <row r="164" spans="2:5" ht="22.5">
      <c r="B164" s="56" t="s">
        <v>375</v>
      </c>
      <c r="C164" s="57" t="s">
        <v>731</v>
      </c>
      <c r="D164" s="56" t="s">
        <v>389</v>
      </c>
      <c r="E164" s="61">
        <v>100</v>
      </c>
    </row>
    <row r="165" spans="2:5" ht="22.5">
      <c r="B165" s="56" t="s">
        <v>375</v>
      </c>
      <c r="C165" s="57" t="s">
        <v>732</v>
      </c>
      <c r="D165" s="56" t="s">
        <v>392</v>
      </c>
      <c r="E165" s="61">
        <v>100</v>
      </c>
    </row>
    <row r="166" spans="2:5" ht="22.5">
      <c r="B166" s="56" t="s">
        <v>375</v>
      </c>
      <c r="C166" s="57" t="s">
        <v>733</v>
      </c>
      <c r="D166" s="56" t="s">
        <v>396</v>
      </c>
      <c r="E166" s="61">
        <v>100</v>
      </c>
    </row>
    <row r="167" spans="2:5" ht="22.5">
      <c r="B167" s="56" t="s">
        <v>587</v>
      </c>
      <c r="C167" s="57" t="s">
        <v>734</v>
      </c>
      <c r="D167" s="56" t="s">
        <v>197</v>
      </c>
      <c r="E167" s="58">
        <v>0.95</v>
      </c>
    </row>
    <row r="168" spans="2:5" ht="22.5">
      <c r="B168" s="56" t="s">
        <v>587</v>
      </c>
      <c r="C168" s="57" t="s">
        <v>735</v>
      </c>
      <c r="D168" s="63" t="s">
        <v>201</v>
      </c>
      <c r="E168" s="72">
        <v>1</v>
      </c>
    </row>
    <row r="169" spans="2:5" ht="45">
      <c r="B169" s="56" t="s">
        <v>587</v>
      </c>
      <c r="C169" s="57" t="s">
        <v>736</v>
      </c>
      <c r="D169" s="63" t="s">
        <v>203</v>
      </c>
      <c r="E169" s="72">
        <v>2</v>
      </c>
    </row>
    <row r="170" spans="2:5" ht="33.75">
      <c r="B170" s="56" t="s">
        <v>587</v>
      </c>
      <c r="C170" s="57" t="s">
        <v>737</v>
      </c>
      <c r="D170" s="63" t="s">
        <v>205</v>
      </c>
      <c r="E170" s="72">
        <v>1</v>
      </c>
    </row>
    <row r="171" spans="2:5" ht="22.5">
      <c r="B171" s="56" t="s">
        <v>206</v>
      </c>
      <c r="C171" s="57" t="s">
        <v>738</v>
      </c>
      <c r="D171" s="56" t="s">
        <v>209</v>
      </c>
      <c r="E171" s="56">
        <v>2</v>
      </c>
    </row>
    <row r="172" spans="2:5" ht="15">
      <c r="B172" s="56" t="s">
        <v>206</v>
      </c>
      <c r="C172" s="57" t="s">
        <v>739</v>
      </c>
      <c r="D172" s="56" t="s">
        <v>214</v>
      </c>
      <c r="E172" s="73">
        <v>1000000000</v>
      </c>
    </row>
    <row r="173" spans="2:5" ht="22.5">
      <c r="B173" s="56" t="s">
        <v>216</v>
      </c>
      <c r="C173" s="57" t="s">
        <v>740</v>
      </c>
      <c r="D173" s="56" t="s">
        <v>219</v>
      </c>
      <c r="E173" s="56">
        <v>70</v>
      </c>
    </row>
    <row r="174" spans="2:5" ht="22.5">
      <c r="B174" s="56" t="s">
        <v>216</v>
      </c>
      <c r="C174" s="57" t="s">
        <v>741</v>
      </c>
      <c r="D174" s="56" t="s">
        <v>223</v>
      </c>
      <c r="E174" s="56">
        <v>1</v>
      </c>
    </row>
    <row r="175" spans="2:5" ht="33.75">
      <c r="B175" s="56" t="s">
        <v>216</v>
      </c>
      <c r="C175" s="57" t="s">
        <v>742</v>
      </c>
      <c r="D175" s="56" t="s">
        <v>225</v>
      </c>
      <c r="E175" s="56">
        <v>3</v>
      </c>
    </row>
    <row r="176" spans="2:5" ht="22.5">
      <c r="B176" s="56" t="s">
        <v>216</v>
      </c>
      <c r="C176" s="57" t="s">
        <v>743</v>
      </c>
      <c r="D176" s="56" t="s">
        <v>229</v>
      </c>
      <c r="E176" s="56" t="s">
        <v>230</v>
      </c>
    </row>
    <row r="177" spans="2:5" ht="22.5">
      <c r="B177" s="56" t="s">
        <v>216</v>
      </c>
      <c r="C177" s="57" t="s">
        <v>744</v>
      </c>
      <c r="D177" s="56" t="s">
        <v>233</v>
      </c>
      <c r="E177" s="56">
        <v>2</v>
      </c>
    </row>
    <row r="178" spans="2:5" ht="22.5">
      <c r="B178" s="56" t="s">
        <v>216</v>
      </c>
      <c r="C178" s="57" t="s">
        <v>745</v>
      </c>
      <c r="D178" s="56" t="s">
        <v>235</v>
      </c>
      <c r="E178" s="56">
        <v>2</v>
      </c>
    </row>
    <row r="179" spans="2:5" ht="22.5">
      <c r="B179" s="56" t="s">
        <v>216</v>
      </c>
      <c r="C179" s="57" t="s">
        <v>746</v>
      </c>
      <c r="D179" s="56" t="s">
        <v>238</v>
      </c>
      <c r="E179" s="56">
        <v>28</v>
      </c>
    </row>
    <row r="180" spans="2:5" ht="22.5">
      <c r="B180" s="56" t="s">
        <v>258</v>
      </c>
      <c r="C180" s="57" t="s">
        <v>747</v>
      </c>
      <c r="D180" s="56" t="s">
        <v>242</v>
      </c>
      <c r="E180" s="66" t="s">
        <v>243</v>
      </c>
    </row>
    <row r="181" spans="2:5" ht="22.5">
      <c r="B181" s="56" t="s">
        <v>258</v>
      </c>
      <c r="C181" s="57" t="s">
        <v>748</v>
      </c>
      <c r="D181" s="56" t="s">
        <v>246</v>
      </c>
      <c r="E181" s="74">
        <v>0.7</v>
      </c>
    </row>
    <row r="182" spans="2:5" ht="33.75">
      <c r="B182" s="56" t="s">
        <v>258</v>
      </c>
      <c r="C182" s="57" t="s">
        <v>749</v>
      </c>
      <c r="D182" s="56" t="s">
        <v>248</v>
      </c>
      <c r="E182" s="66" t="s">
        <v>252</v>
      </c>
    </row>
    <row r="183" spans="2:5" ht="33.75">
      <c r="B183" s="56" t="s">
        <v>258</v>
      </c>
      <c r="C183" s="57" t="s">
        <v>750</v>
      </c>
      <c r="D183" s="56" t="s">
        <v>251</v>
      </c>
      <c r="E183" s="66" t="s">
        <v>252</v>
      </c>
    </row>
    <row r="184" spans="2:5" ht="33.75">
      <c r="B184" s="56" t="s">
        <v>258</v>
      </c>
      <c r="C184" s="57" t="s">
        <v>751</v>
      </c>
      <c r="D184" s="56" t="s">
        <v>254</v>
      </c>
      <c r="E184" s="74">
        <v>0.7</v>
      </c>
    </row>
    <row r="185" spans="2:5" ht="22.5">
      <c r="B185" s="56" t="s">
        <v>258</v>
      </c>
      <c r="C185" s="57" t="s">
        <v>752</v>
      </c>
      <c r="D185" s="56" t="s">
        <v>257</v>
      </c>
      <c r="E185" s="74">
        <v>1</v>
      </c>
    </row>
    <row r="186" spans="2:5" ht="22.5">
      <c r="B186" s="56" t="s">
        <v>272</v>
      </c>
      <c r="C186" s="57" t="s">
        <v>753</v>
      </c>
      <c r="D186" s="61" t="s">
        <v>260</v>
      </c>
      <c r="E186" s="61">
        <v>8</v>
      </c>
    </row>
    <row r="187" spans="2:5" ht="33.75">
      <c r="B187" s="56" t="s">
        <v>272</v>
      </c>
      <c r="C187" s="57" t="s">
        <v>754</v>
      </c>
      <c r="D187" s="61" t="s">
        <v>263</v>
      </c>
      <c r="E187" s="61">
        <v>1</v>
      </c>
    </row>
    <row r="188" spans="2:5" ht="33.75">
      <c r="B188" s="56" t="s">
        <v>272</v>
      </c>
      <c r="C188" s="57" t="s">
        <v>755</v>
      </c>
      <c r="D188" s="61" t="s">
        <v>266</v>
      </c>
      <c r="E188" s="61">
        <v>2</v>
      </c>
    </row>
    <row r="189" spans="2:5" ht="15">
      <c r="B189" s="56" t="s">
        <v>272</v>
      </c>
      <c r="C189" s="57" t="s">
        <v>756</v>
      </c>
      <c r="D189" s="61" t="s">
        <v>268</v>
      </c>
      <c r="E189" s="61">
        <v>12</v>
      </c>
    </row>
    <row r="190" spans="2:5" ht="15">
      <c r="B190" s="56" t="s">
        <v>272</v>
      </c>
      <c r="C190" s="57" t="s">
        <v>757</v>
      </c>
      <c r="D190" s="61" t="s">
        <v>269</v>
      </c>
      <c r="E190" s="58">
        <v>0.05</v>
      </c>
    </row>
    <row r="191" spans="2:5" ht="15">
      <c r="B191" s="56" t="s">
        <v>272</v>
      </c>
      <c r="C191" s="57" t="s">
        <v>758</v>
      </c>
      <c r="D191" s="61" t="s">
        <v>271</v>
      </c>
      <c r="E191" s="61">
        <v>3</v>
      </c>
    </row>
    <row r="192" spans="2:5" ht="33.75">
      <c r="B192" s="56" t="s">
        <v>273</v>
      </c>
      <c r="C192" s="57" t="s">
        <v>759</v>
      </c>
      <c r="D192" s="61" t="s">
        <v>276</v>
      </c>
      <c r="E192" s="61">
        <v>2</v>
      </c>
    </row>
    <row r="193" spans="2:5" ht="33.75">
      <c r="B193" s="56" t="s">
        <v>273</v>
      </c>
      <c r="C193" s="57" t="s">
        <v>760</v>
      </c>
      <c r="D193" s="61" t="s">
        <v>278</v>
      </c>
      <c r="E193" s="61">
        <v>9</v>
      </c>
    </row>
    <row r="194" spans="2:5" ht="33.75">
      <c r="B194" s="56" t="s">
        <v>273</v>
      </c>
      <c r="C194" s="57" t="s">
        <v>761</v>
      </c>
      <c r="D194" s="61" t="s">
        <v>280</v>
      </c>
      <c r="E194" s="61">
        <v>1</v>
      </c>
    </row>
    <row r="195" spans="2:5" ht="22.5">
      <c r="B195" s="56" t="s">
        <v>273</v>
      </c>
      <c r="C195" s="57" t="s">
        <v>762</v>
      </c>
      <c r="D195" s="61" t="s">
        <v>282</v>
      </c>
      <c r="E195" s="58">
        <v>0.05</v>
      </c>
    </row>
    <row r="196" spans="2:5" ht="15">
      <c r="B196" s="56" t="s">
        <v>283</v>
      </c>
      <c r="C196" s="57" t="s">
        <v>763</v>
      </c>
      <c r="D196" s="61" t="s">
        <v>286</v>
      </c>
      <c r="E196" s="67">
        <v>8</v>
      </c>
    </row>
    <row r="197" spans="2:5" ht="15">
      <c r="B197" s="56" t="s">
        <v>283</v>
      </c>
      <c r="C197" s="57" t="s">
        <v>764</v>
      </c>
      <c r="D197" s="61" t="s">
        <v>289</v>
      </c>
      <c r="E197" s="67">
        <v>10</v>
      </c>
    </row>
    <row r="198" spans="2:5" ht="15">
      <c r="B198" s="56" t="s">
        <v>283</v>
      </c>
      <c r="C198" s="57" t="s">
        <v>765</v>
      </c>
      <c r="D198" s="61" t="s">
        <v>291</v>
      </c>
      <c r="E198" s="67">
        <v>10</v>
      </c>
    </row>
    <row r="199" spans="2:5" ht="15">
      <c r="B199" s="56" t="s">
        <v>283</v>
      </c>
      <c r="C199" s="57" t="s">
        <v>766</v>
      </c>
      <c r="D199" s="61" t="s">
        <v>294</v>
      </c>
      <c r="E199" s="67">
        <v>20</v>
      </c>
    </row>
    <row r="200" spans="2:5" ht="15">
      <c r="B200" s="56" t="s">
        <v>283</v>
      </c>
      <c r="C200" s="57" t="s">
        <v>767</v>
      </c>
      <c r="D200" s="56" t="s">
        <v>296</v>
      </c>
      <c r="E200" s="67">
        <v>20</v>
      </c>
    </row>
    <row r="201" spans="2:5" ht="15">
      <c r="B201" s="56" t="s">
        <v>283</v>
      </c>
      <c r="C201" s="57" t="s">
        <v>768</v>
      </c>
      <c r="D201" s="56" t="s">
        <v>298</v>
      </c>
      <c r="E201" s="67">
        <v>5</v>
      </c>
    </row>
    <row r="202" spans="2:5" ht="15">
      <c r="B202" s="56" t="s">
        <v>283</v>
      </c>
      <c r="C202" s="57" t="s">
        <v>769</v>
      </c>
      <c r="D202" s="56" t="s">
        <v>300</v>
      </c>
      <c r="E202" s="67">
        <v>5</v>
      </c>
    </row>
  </sheetData>
  <sheetProtection/>
  <autoFilter ref="B3:E202"/>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Visitante</dc:creator>
  <cp:keywords/>
  <dc:description/>
  <cp:lastModifiedBy>DOLLY</cp:lastModifiedBy>
  <cp:lastPrinted>2020-06-15T13:43:16Z</cp:lastPrinted>
  <dcterms:created xsi:type="dcterms:W3CDTF">2020-01-08T15:37:01Z</dcterms:created>
  <dcterms:modified xsi:type="dcterms:W3CDTF">2020-06-16T14:13:15Z</dcterms:modified>
  <cp:category/>
  <cp:version/>
  <cp:contentType/>
  <cp:contentStatus/>
</cp:coreProperties>
</file>