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tabRatio="522" activeTab="0"/>
  </bookViews>
  <sheets>
    <sheet name="Plan consolidado 2020" sheetId="1" r:id="rId1"/>
    <sheet name="Plan consolidado 2020 (2)" sheetId="2" r:id="rId2"/>
  </sheets>
  <definedNames>
    <definedName name="_xlnm._FilterDatabase" localSheetId="1" hidden="1">'Plan consolidado 2020 (2)'!$A$2:$FB$198</definedName>
    <definedName name="_xlnm.Print_Area" localSheetId="0">'Plan consolidado 2020'!$A$1:$AM$197</definedName>
    <definedName name="_xlnm.Print_Area" localSheetId="1">'Plan consolidado 2020 (2)'!$A$1:$AM$197</definedName>
    <definedName name="_xlnm.Print_Titles" localSheetId="0">'Plan consolidado 2020'!$1:$2</definedName>
    <definedName name="_xlnm.Print_Titles" localSheetId="1">'Plan consolidado 2020 (2)'!$1:$2</definedName>
  </definedNames>
  <calcPr fullCalcOnLoad="1"/>
</workbook>
</file>

<file path=xl/comments1.xml><?xml version="1.0" encoding="utf-8"?>
<comments xmlns="http://schemas.openxmlformats.org/spreadsheetml/2006/main">
  <authors>
    <author>DOLLY</author>
  </authors>
  <commentList>
    <comment ref="H156" authorId="0">
      <text>
        <r>
          <rPr>
            <b/>
            <sz val="9"/>
            <rFont val="Tahoma"/>
            <family val="2"/>
          </rPr>
          <t>DOLLY:</t>
        </r>
        <r>
          <rPr>
            <sz val="9"/>
            <rFont val="Tahoma"/>
            <family val="2"/>
          </rPr>
          <t xml:space="preserve">
aquie todos tenia 100</t>
        </r>
      </text>
    </comment>
  </commentList>
</comments>
</file>

<file path=xl/comments2.xml><?xml version="1.0" encoding="utf-8"?>
<comments xmlns="http://schemas.openxmlformats.org/spreadsheetml/2006/main">
  <authors>
    <author>DOLLY</author>
  </authors>
  <commentList>
    <comment ref="H156" authorId="0">
      <text>
        <r>
          <rPr>
            <b/>
            <sz val="9"/>
            <rFont val="Tahoma"/>
            <family val="2"/>
          </rPr>
          <t>DOLLY:</t>
        </r>
        <r>
          <rPr>
            <sz val="9"/>
            <rFont val="Tahoma"/>
            <family val="2"/>
          </rPr>
          <t xml:space="preserve">
aquie todos tenia 100</t>
        </r>
      </text>
    </comment>
  </commentList>
</comments>
</file>

<file path=xl/sharedStrings.xml><?xml version="1.0" encoding="utf-8"?>
<sst xmlns="http://schemas.openxmlformats.org/spreadsheetml/2006/main" count="7791" uniqueCount="1288">
  <si>
    <t>Dependencia</t>
  </si>
  <si>
    <t>Objetivo</t>
  </si>
  <si>
    <t>Acciones</t>
  </si>
  <si>
    <t>Proceso</t>
  </si>
  <si>
    <t>Objetivo Estratégico Sectorial</t>
  </si>
  <si>
    <t>Estrategias</t>
  </si>
  <si>
    <t>Dimensión MIPG</t>
  </si>
  <si>
    <t>Política MIPG</t>
  </si>
  <si>
    <t>Atender eficientemente los requerimientos de los ciudadanos, de la industria y partes interesadas, para el desarrollo y fortalecimiento del sector minero y energético a nivel nacional</t>
  </si>
  <si>
    <t>Comunicación institucional</t>
  </si>
  <si>
    <t>III</t>
  </si>
  <si>
    <t>Información y Comunicación</t>
  </si>
  <si>
    <t xml:space="preserve">Transparencia, acceso a la información pública y lucha contra la corrupción </t>
  </si>
  <si>
    <t>IV</t>
  </si>
  <si>
    <t>Transformación sectorial</t>
  </si>
  <si>
    <t>Fortalecer la institucionalidad y la coordinación  del sector minero-energética, ambiental y social a nivel nacional y territorial</t>
  </si>
  <si>
    <t>Aumentaremos la transparencia de las entidades públicas para prevenir hechos de corrupción en la gestión administrativa del Estado</t>
  </si>
  <si>
    <t>Impulsaremos la transformación organizacional y cultural del sector para el logro de los objetivos de mediano y largo plazo, haciendo uso eficiente de los recursos económicos</t>
  </si>
  <si>
    <t>Linea Estratégica</t>
  </si>
  <si>
    <t>Ponderación
Indicador</t>
  </si>
  <si>
    <t>Línea Base</t>
  </si>
  <si>
    <t>Meta Vigencia</t>
  </si>
  <si>
    <t>Unidad
Medida</t>
  </si>
  <si>
    <t>Responsable</t>
  </si>
  <si>
    <t>Proyectos de Inversión
(Producto)</t>
  </si>
  <si>
    <t>Ejecución de políticas, proyectos y reglamentación sectorial</t>
  </si>
  <si>
    <t>Transformación Energética con responsabilidad socioambiental</t>
  </si>
  <si>
    <t>Fomentar el aprovechamiento ordenado y responsable de los recursos naturales no renovables, incentivando el desarrollo económico y social en el país</t>
  </si>
  <si>
    <t>Generaremos equidad y cierre brechas efocandonos en llevar los benerficios del sector minero energético a territorio, de forma que se generen mejores condiciones de vida para la población.</t>
  </si>
  <si>
    <t>Direccionamiento Estratégico y Planeación</t>
  </si>
  <si>
    <t>Planeación Institucional</t>
  </si>
  <si>
    <t>Formular y adoptar oportunamente políticas, planes, programas, proyectos, regulaciones y reglamentaciones para el sector minero y energético, de acuerdo con las directrices del Gobierno Nacional</t>
  </si>
  <si>
    <t>Seguimiento, vigilancia y control a políticas, planes, programas, proyectos y reglamentación sectorial</t>
  </si>
  <si>
    <t>Formulación y adopción de políticas, planes, programas, reglamentos y lineamientos sectoriales</t>
  </si>
  <si>
    <t>Armonizaremos la relación Nación, Territorio, sector público y privado para sumarlos como aliados del desarrollo del sector</t>
  </si>
  <si>
    <t>Control interno</t>
  </si>
  <si>
    <t>Gestión del conocimiento y la innovación</t>
  </si>
  <si>
    <t>Gestión documental</t>
  </si>
  <si>
    <t>Seguimiento y evaluación del desempeño institucional</t>
  </si>
  <si>
    <t>Participación ciudadana en la gestión pública</t>
  </si>
  <si>
    <t>Mejora normativa</t>
  </si>
  <si>
    <t>Servicio al ciudadano</t>
  </si>
  <si>
    <t>Defensa Jurídica</t>
  </si>
  <si>
    <t>Seguridad digital</t>
  </si>
  <si>
    <t>Gobierno digital TIC (para servicios, gobierno abierto y para la gestión)</t>
  </si>
  <si>
    <t xml:space="preserve">Fortalecimiento organizacional y simplificación de procesos </t>
  </si>
  <si>
    <t>Gestión Presupuestal y eficiencia del gasto público</t>
  </si>
  <si>
    <t>Integridad</t>
  </si>
  <si>
    <t>Gestión Estratégica del Talento Humano</t>
  </si>
  <si>
    <t>Control Interno</t>
  </si>
  <si>
    <t>Gestión del Conocimiento y la Innovación</t>
  </si>
  <si>
    <t>Evaluación de Resultados</t>
  </si>
  <si>
    <t>Gestión con Valores para Resultados</t>
  </si>
  <si>
    <t>Talento  Humano</t>
  </si>
  <si>
    <t>Generaremos un marco regulatorio claro que promueva el desarrollo del sector y contribuya a mejorar la competitividad del país</t>
  </si>
  <si>
    <t>Aseguraremos la disponibilidad energética para todos los colombianos en el corto, mediano y largo plazo</t>
  </si>
  <si>
    <t>Implementaremos las medidas necesarias para potenciar el sector, de forma que este sea competitivo y logre posicionarse a nivel internacional</t>
  </si>
  <si>
    <t>Adoptaremos un enfoque basado en la responsabilidad ambiental que fomente la inserción y uso de fuentes de energia no convencional y diversificación de la matriz energética</t>
  </si>
  <si>
    <t xml:space="preserve">Consolidar el sector mineroenergético como dinamizador del desarrollo del país
</t>
  </si>
  <si>
    <t>Promover las nuevas tendencias energéticas y el uso eficiente de la energía</t>
  </si>
  <si>
    <t>Reactivación del sector minero energético con responsabilidad socioambiental</t>
  </si>
  <si>
    <t>Asegurar la funcionalidad y el desempeño del sistema de gestión para lograr la mejora continua de los procesos de la entidad con criterios de eficacia, eficiencia y efectividad</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</si>
  <si>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</si>
  <si>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</si>
  <si>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Administración del sistema integrado de gestión</t>
  </si>
  <si>
    <t>Control interno disciplinario</t>
  </si>
  <si>
    <t>Direccionamiento estratégico y control institucional</t>
  </si>
  <si>
    <t>Gestión de Recursos Físicos</t>
  </si>
  <si>
    <t>Gestión del talento humano</t>
  </si>
  <si>
    <t>Gestión Financiera</t>
  </si>
  <si>
    <t>Gestión Jurídica</t>
  </si>
  <si>
    <t>Gestión tecnológica, de información y comunicación</t>
  </si>
  <si>
    <t>Ponderación Objetivo</t>
  </si>
  <si>
    <t>Ponderación Acción</t>
  </si>
  <si>
    <t>Clase de Indicador (Nivel)</t>
  </si>
  <si>
    <t>Tipo Indicador</t>
  </si>
  <si>
    <t>Objetivos de Calidad</t>
  </si>
  <si>
    <t>Estratégico</t>
  </si>
  <si>
    <t>Misional</t>
  </si>
  <si>
    <t>Apoyo</t>
  </si>
  <si>
    <t>Evaluación y Control</t>
  </si>
  <si>
    <t>Especiales</t>
  </si>
  <si>
    <t>Eficacia</t>
  </si>
  <si>
    <t xml:space="preserve">Eficiencia </t>
  </si>
  <si>
    <t>Efectividad</t>
  </si>
  <si>
    <t>Grupo Asuntos Legislativos</t>
  </si>
  <si>
    <t>Coordinar las relaciones entre el Congreso de la República y el Ministerio de Minas y Energía.</t>
  </si>
  <si>
    <t xml:space="preserve"> </t>
  </si>
  <si>
    <t>Ejercer control de cumplimento a los requerimientos y Derechos de Petición de Congresistas</t>
  </si>
  <si>
    <t>Informe de seguimiento de seguimiento a los requerimientos y derechos de petición de los Congresistas bajo la Ley 5 de 1992</t>
  </si>
  <si>
    <t>Sandra Paola Muñoz Sanders</t>
  </si>
  <si>
    <t>Ejercer control de cumplimiento a los requerimientos de control político radicados por el Congreso de la República en el Ministerio</t>
  </si>
  <si>
    <t>Informe de seguimiento de cumplimiento a los requerimientos de control Político radicados por el Congreso de la República en el Ministerio</t>
  </si>
  <si>
    <t>Revisar los proyectos de ley que se radiquen y cursen en el Congreso de la República que generen impacto en el sector minero energético</t>
  </si>
  <si>
    <t>Porcentaje de conceptos emitidos sobre Proyectos de Ley que tengan impacto en el sector Minero Energético</t>
  </si>
  <si>
    <t>Porcentaje</t>
  </si>
  <si>
    <t>Coadyuvar en la Optimización del Sistema de Control Interno del Ministerio de Minas Y Energía</t>
  </si>
  <si>
    <t>Analizar y auditar la gestión de los riesgos de los procesos del Ministerio de Minas y Energía</t>
  </si>
  <si>
    <t>Informe de Auditoria de riesgos elaborado</t>
  </si>
  <si>
    <t>N/A</t>
  </si>
  <si>
    <t>Cantidad</t>
  </si>
  <si>
    <t>Figueroa Moreno Norma Regina</t>
  </si>
  <si>
    <t>Mesas de análisis y valoración de riesgos realizada</t>
  </si>
  <si>
    <t>Calderon Salom Armando</t>
  </si>
  <si>
    <t>Asesorar la áreas organizacionales en la prevención de posibles incumplimientos y en el mejoramiento continuo del Sistema de Control Interno</t>
  </si>
  <si>
    <t>Mesas de mejoramiento y prevención realizada</t>
  </si>
  <si>
    <t xml:space="preserve">Atender los Entes Externos de control </t>
  </si>
  <si>
    <t>Informe de seguimiento atención a la CGR elaborado</t>
  </si>
  <si>
    <t>Castro Achury Sandra Milena</t>
  </si>
  <si>
    <t>Auditar y hacer seguimiento a las políticas, planes, programas, proyectos y procesos del Ministerio de Minas y Energía a través de la ejecución del Programa de Auditoría Interna Independiente</t>
  </si>
  <si>
    <t>Avance del Programa de Auditoria Interna Independiente</t>
  </si>
  <si>
    <t>Mesas de seguimiento a la gestión por área organizacional documentadas</t>
  </si>
  <si>
    <t xml:space="preserve">Contribuir y acompañar el liderazgo estratégico en el Ministerio de Minas y Energía </t>
  </si>
  <si>
    <t>Programa de Auditoría Interna Independiente formulado</t>
  </si>
  <si>
    <t>Documento</t>
  </si>
  <si>
    <t>Pendiente</t>
  </si>
  <si>
    <t>Brindar herramientas a las áreas del Ministerio para contribuir a una planeación integral orientada a resultados y a un esquema de seguimiento unificado</t>
  </si>
  <si>
    <t xml:space="preserve">Herramienta de gestión implementada para el seguimiento y control integral </t>
  </si>
  <si>
    <t>Número de talleres / mesas de trabajo en planeación y seguimiento a los responsables al interior del Ministerio</t>
  </si>
  <si>
    <t>Instrumento de seguimiento y control unificado para cumplimiento de metas</t>
  </si>
  <si>
    <t>Identificar y construir las sendas de valor estratégicas del Ministerio para fortalecer el sistema de gestión y contribuir a generar al proceso de transformación cultural</t>
  </si>
  <si>
    <t>Número de pilotos de sendas de valor intervenidos e implementados</t>
  </si>
  <si>
    <t xml:space="preserve">Número de procesos estratégicos identificados que pueden ser sujetos de intervención, readecuación e implementación </t>
  </si>
  <si>
    <t>Formular documentos de política del sector energético que contribuya al bienestar del país</t>
  </si>
  <si>
    <t>Identificar y evaluar diferentes alternativas, para establecer los objetivos de política a alcanzar con los proyectos normativos</t>
  </si>
  <si>
    <t>Proyectos normativos formulados</t>
  </si>
  <si>
    <t>Documentos normativos</t>
  </si>
  <si>
    <t>Promover las nuevas tendencias energeticas y el uso eficiente de la energía</t>
  </si>
  <si>
    <t xml:space="preserve">Formular y adoptar oportunamente poíticas, plane, programas y proyectos, regulaciones y reglamentaciones para el secto minero y Energetico a nivel </t>
  </si>
  <si>
    <t>Proyectos piloto implementados de promoción de eficiencia energética</t>
  </si>
  <si>
    <t xml:space="preserve">Direccionamiento Estratégico y Planeación
</t>
  </si>
  <si>
    <t xml:space="preserve">Planeación Institucional
</t>
  </si>
  <si>
    <t>Documento de política elaborado con lineamientos de movilidad sostenible</t>
  </si>
  <si>
    <t>Documentos de lineamientos técnicos</t>
  </si>
  <si>
    <t>Revisar y definir la estrategia para la implementación de las recomendaciones de la Misión de Transfomación Energética - MTE.</t>
  </si>
  <si>
    <t>Hoja de ruta elaborada para la implementación de las recomendaciones MTE</t>
  </si>
  <si>
    <t>Avance de la implementación de la hoja de ruta</t>
  </si>
  <si>
    <t>Fomentar el aprovechamiento ordenado y responsable de los recursos naturales no renovables, incentivando el desarrollo económico y social del País</t>
  </si>
  <si>
    <t>Actualizar el marco reglamentario para el uso seguro de los materiales nucleares y radiactivos</t>
  </si>
  <si>
    <t>Proyectos de Reglamentos remitidos para evaluación de otras autoridades</t>
  </si>
  <si>
    <t>Aumentar la producción anual de minerales e hidrocarburos y la generación de energía eléctrica</t>
  </si>
  <si>
    <t>Capacidad de generación de energía eléctrica a partir de Fuentes No Convencionales de Energía Renovable comprometida (SINERGIA)</t>
  </si>
  <si>
    <t>MW</t>
  </si>
  <si>
    <t>Gestión y solución de barreras de entrada a la implementación efectiva de la AGPE</t>
  </si>
  <si>
    <t xml:space="preserve">Identificar las necesidades de política energética que contribuyan al desarrollo económico y social del país de forma sostenible </t>
  </si>
  <si>
    <t>Realizar vigilancia estratégica permanente de las tendencias y cambios sectoriales en política energética a nivel local y mundial para valorar y definir necesidad de política y regulación energética en el país.</t>
  </si>
  <si>
    <t>Informe elaborado de requerimientos de políticas: Tendencias, problemáticas, cambios sectoriales y necesidades</t>
  </si>
  <si>
    <t>Documentos de investigación</t>
  </si>
  <si>
    <t>observatorio del comportamiento de las tarifas de electricidad y gas</t>
  </si>
  <si>
    <t>Proponer lineamientos de política pública para el cumplimiento de las metas transformacionales</t>
  </si>
  <si>
    <t>Estudio evaluado para determinar lineamientos técnicos en eficiencia energética</t>
  </si>
  <si>
    <t>Número de vehículos eléctricos en el País, registrados ante el RUNT</t>
  </si>
  <si>
    <t>Ejecutar políticas, proyectos y reglamentación relacionada con los usos pacíficos de la energía nuclear.</t>
  </si>
  <si>
    <t>Gestionar las solicitudes que realizan las contrapartes de los proyectos de cooperación técnica ante el Organismo Internacional de Energía Atómica - OIEA.</t>
  </si>
  <si>
    <t>Solicitudes tramitadas realizadas por las contrapartes de proyectos ante OIEA</t>
  </si>
  <si>
    <t>Priorizar y presentar para aprobación del OIEA, los portafolios de proyectos Nacionales y ARCAL, para ejecución en el ciclo 2022-2023</t>
  </si>
  <si>
    <t>Portafolio de Proyectos presentado al OIEA</t>
  </si>
  <si>
    <t>Elaborar los informes de cumplimiento de los acuerdos y tratados internacionales en materia nuclear con destino al Congreso de la República</t>
  </si>
  <si>
    <t>Informes elaborados de cumplimiento de acuerdos y tratados internacionales</t>
  </si>
  <si>
    <t>Realizar seguimiento, vigilancia y control a las polìticas, planes, programas, proyectos y reglamentación aplicable a los usuarios de la energía nuclear.</t>
  </si>
  <si>
    <t>Realizar control regulatorio a las instalaciones nucleares y radiactivas operadas por el Servicio Geológico Colombiano</t>
  </si>
  <si>
    <t>Trámites finalizados de Autorizaciones para Instalaciones nucleares y radiactivas operadas por el SGC</t>
  </si>
  <si>
    <t>Evaluación de resultados</t>
  </si>
  <si>
    <t>Inspecciones realizadas a las instalaciones nucleares y radiactivas operadas por el SGC</t>
  </si>
  <si>
    <t>Efectuar control regulatorio a las Empresas de Servicios Técnicos para usuarios de materiales nucleares y radiactivos</t>
  </si>
  <si>
    <t>Trámites finalizados de Autorizaciones  e inspecciones para Empresas de servicios de protección radiológica</t>
  </si>
  <si>
    <t>Efectuar seguimiento a las funciones delegadas de autorización, vigilancia y control</t>
  </si>
  <si>
    <t>Actividades de seguimiento y/o direccionamiento realizadas a la delegación de las funciones de autorización, vigilancia y control</t>
  </si>
  <si>
    <t>SYN</t>
  </si>
  <si>
    <t xml:space="preserve">Realizar seguimiento de los proyectos regulatorios de energía eléctrica, gas y combustibles líquidos e identificar necesidades de regulación </t>
  </si>
  <si>
    <t>Garantizar la confiabilidad y bajos costos del sistema de energía eléctrica</t>
  </si>
  <si>
    <t>Índice de confiabilidad de suministro para la demanda: (OEF/DEM-1)</t>
  </si>
  <si>
    <t xml:space="preserve">Proyectos en operación comercial a tiempo del CxC o SLP </t>
  </si>
  <si>
    <t>Implementación de medición inteligente en el país AMI</t>
  </si>
  <si>
    <t>Equipos de medición inteligente instalada (SINERGIA)</t>
  </si>
  <si>
    <t>Oficina de Asuntos Regulatorios y Empresariales</t>
  </si>
  <si>
    <t>Grupo de Ejecución  Estratégica del Sector Estractivo GEESE</t>
  </si>
  <si>
    <t>Optimizar el funcionamiento del Sistema General de Regalías.</t>
  </si>
  <si>
    <t>Estructurar y elaborar documentos de ejecución en el marco del SGR</t>
  </si>
  <si>
    <t>Número de documentos requeridos para la puesta en marcha del sistema (Ley reforma SGR y Ley de presupuesto SGR)</t>
  </si>
  <si>
    <t>Edward Estrada L.</t>
  </si>
  <si>
    <t>Promover el flujo constante de recursos de regalías en el SGR evidenciando en los territorios los beneficios del sector extractivo.</t>
  </si>
  <si>
    <t>Acompañar a las Entidades Territoriales en la estructuración, y presentación  hasta su aprobación en los OCAD de proyectos financiados con IP.</t>
  </si>
  <si>
    <t>Número de proyectos de gran impacto aprobados con recursos del  Incentivo a la Producción</t>
  </si>
  <si>
    <t>Focalizar recursos de Regalías hacia proyectos que amplíen la cobertura domiciliaria de energía y gas.</t>
  </si>
  <si>
    <t>Acompañar a las Entidades Territoriales en la estructuración, ajuste y  presentación  hasta su aprobación en los OCAD de proyectos del sector.</t>
  </si>
  <si>
    <t>Número de usuarios de energía eléctrica en proyectos del SGR aprobados</t>
  </si>
  <si>
    <t>Número de usuarios de gas por redes en proyectos del SGR aprobados</t>
  </si>
  <si>
    <t>Pormover en los territorios la estructuración y formulación de proyectos de impacto socio-económico para ser financiados a través del SGR.</t>
  </si>
  <si>
    <t>Monto de los recursos de la Asignación Paz destinados a proyectos del sector (millones de pesos)</t>
  </si>
  <si>
    <t xml:space="preserve">Visibilizar los beneficios que obtiene la sociedad colombiana como resultados de los recursos que genera la extracción de recursos no renovables. </t>
  </si>
  <si>
    <t>Acompañar la entrega  de proyectos estrategicos a  las comunides en donde se muestre el origen de os recursos que financian sus vias, colegios, hospitales etc.</t>
  </si>
  <si>
    <t>Número de proyectos estratégicos en servicio de las comunidades</t>
  </si>
  <si>
    <t>Servicio al Ciudadano</t>
  </si>
  <si>
    <t>Auditoría y Evaluación</t>
  </si>
  <si>
    <t>Número</t>
  </si>
  <si>
    <t>Subdirección Talento Humano</t>
  </si>
  <si>
    <t xml:space="preserve">Transformar el Talento Humano de Min Energia para cumplir el  propósito principal y los valores </t>
  </si>
  <si>
    <t xml:space="preserve">Adoptar la cultura digital en la subdireccion de talento humano para
impulsar la transformacion cultural del Ministerio.
</t>
  </si>
  <si>
    <t>Sandra Milena Rodriguez Ramirez</t>
  </si>
  <si>
    <t>Gestión del Conocimiento</t>
  </si>
  <si>
    <t>Transformación digital de la Subdireción de Talento Humano para ofrecer los servicios y productos a la medida de las necesidades de los servidores y colaboradores del Ministerio</t>
  </si>
  <si>
    <t>Resultado Encuesta sobre los productos y servicios de Talento Humano</t>
  </si>
  <si>
    <t>Seguimiento al indice de productividad, competencias y gestión de cultura para la aplicacion de incentivos, reconocimiento y gestión de consecuencias</t>
  </si>
  <si>
    <t xml:space="preserve">Resultados de Medición de Lideres
Porcentaje de Cumplimiento de Metas Transformacionales x área 
Incentivos definidos y ejecutados </t>
  </si>
  <si>
    <t>Medir la satisfacción del talento humano sobre el clima laboral</t>
  </si>
  <si>
    <t xml:space="preserve">Medición de Clima
Encuesta de Satisfacción  </t>
  </si>
  <si>
    <t>Grupo de Jurisdicción Coactiva</t>
  </si>
  <si>
    <t>Gestionar el pago de las obligaciones a favor del Ministerio de Minas y Energía, a través de la jurisdicción coactiva</t>
  </si>
  <si>
    <t>Proceso de cobro coactivo por cada Título Ejecutivo Adelantado</t>
  </si>
  <si>
    <t>[Expedientes aperturados provenientes de los títulos ejecutivos recibidos]</t>
  </si>
  <si>
    <t>Roberto Leal Sarmiento</t>
  </si>
  <si>
    <t>Transformación Sectorial</t>
  </si>
  <si>
    <t>Recaudar la Cartera del Ministerio de Minas y Energía</t>
  </si>
  <si>
    <t>Verificar que sean consignados los dineros cobrados en las cuentas habilitadas</t>
  </si>
  <si>
    <t>Recursos en pesos de cartera del MME recaudados</t>
  </si>
  <si>
    <t>Pesos</t>
  </si>
  <si>
    <t>Grupo de Gestión de la información y Servicio Ciudadano</t>
  </si>
  <si>
    <t xml:space="preserve">Satisfacer las necesidades de la prestación del servicio a los usuarios internos y externos del Ministerio de Minas y Energía. </t>
  </si>
  <si>
    <t xml:space="preserve">Constituir la política de prestación de servicio para el Ministerio de Minas y Energía.   </t>
  </si>
  <si>
    <t xml:space="preserve">Conocimiento de la política de servicio en los servidores del Ministerio de Minas y Energía </t>
  </si>
  <si>
    <t>Jaime Alejandro Cifuentes</t>
  </si>
  <si>
    <t>Consolidar el sector mineroenergético como dinamizador del desarrollo del país</t>
  </si>
  <si>
    <t xml:space="preserve">Creación del portafolio de productos y  servicios que presta el Ministerio de Minas y Energía </t>
  </si>
  <si>
    <t xml:space="preserve">Portafolio de productos y servicios MinEnergía </t>
  </si>
  <si>
    <t>Simplificar los procesos de prestación del servicio al usuario interno y externo</t>
  </si>
  <si>
    <t xml:space="preserve">Disminución del porcentaje en tiempos de respuesta para los trámites 
</t>
  </si>
  <si>
    <t xml:space="preserve">Martha Jaime </t>
  </si>
  <si>
    <t>Transparencia, acceso a la información pública y lucha contra la corrupción</t>
  </si>
  <si>
    <t xml:space="preserve">Medir la satisfacción en la prestación del servicio del usuario interno y externo del Ministerio para la construcción de acciones de mejora del servicio </t>
  </si>
  <si>
    <t xml:space="preserve">Satisfacción del cliente </t>
  </si>
  <si>
    <t>Luis Castelblanco</t>
  </si>
  <si>
    <t>Realizar ejercicios de innovación abierta centrados en el usuario, con el fin de mejorar el servicio y fomentar la participación ciudadana</t>
  </si>
  <si>
    <t># de ejercicios de innovación realizados</t>
  </si>
  <si>
    <t xml:space="preserve">Creación del programa de voluntariado de la nueva energía, como estrategia de sensibilización de vocación de servicio. </t>
  </si>
  <si>
    <t>Servicios prestados de voluntariado</t>
  </si>
  <si>
    <t xml:space="preserve">Martha Cecilia Ayala </t>
  </si>
  <si>
    <t xml:space="preserve">Transformación digital del proceso documental para la satisfacción del servicio al cliente interno y externo. </t>
  </si>
  <si>
    <t>Avance en la implementación del SGDEA</t>
  </si>
  <si>
    <t>Norma Gaona</t>
  </si>
  <si>
    <t>Satisfacer la experiencia de los servidores, colaboradores y usuarios del MME a  través de la transformación cultural y digital de los procesos financieros, administrativos y contractuales</t>
  </si>
  <si>
    <t>Digitalizar la totalidad de los  procesos de  pago de los contratistas</t>
  </si>
  <si>
    <t>100% de los procesos de pago de los contratistas gestionadas digitalmente</t>
  </si>
  <si>
    <t>Omar Caemona</t>
  </si>
  <si>
    <t>Mejorar la percepción de la Cultura de servicio del equipo de Tesorería en los usuarios.</t>
  </si>
  <si>
    <t>70% de los usuarios perciben positivamente los servicios prestados por el Equipo de Tesorería</t>
  </si>
  <si>
    <t xml:space="preserve">Realizar solicitudes de Certificados de Disponibilidad Presupuestal- CDP a través de herramienta tecnológica </t>
  </si>
  <si>
    <t>100% de los tramites de solicitudes de CDP gestionados digitalmente a traves de la herramienta tecnologica</t>
  </si>
  <si>
    <t>Claudia Sierra</t>
  </si>
  <si>
    <t>Mejorar la percepción de los  servicios generados por el Grupo de Presupuesto</t>
  </si>
  <si>
    <t>70% de lOs usuarios del Grupo de Presupuesto tengan una percepción positiva de los servicios prestados</t>
  </si>
  <si>
    <t>70%</t>
  </si>
  <si>
    <t>Mejorar la percepción de la cultura de servicio en los usuarios del Grupo de Gestión Financiera y Contable</t>
  </si>
  <si>
    <t>70% de los usuarios perciben positivamente los servicios prestados por el Grupo  de Gestión Financiera y Contable.</t>
  </si>
  <si>
    <t>Juan Esteban Rodriguez</t>
  </si>
  <si>
    <t>Lograr la difusión y utilización de la herramienta  para la generación automatizada del proceso de Supervisión y Recibo a Satisfacción de los contratistas.</t>
  </si>
  <si>
    <t xml:space="preserve">Total de solicitudes automáticas expedidas/Total de solicitud de usuarios </t>
  </si>
  <si>
    <t>Grupo de Gestión Financiera</t>
  </si>
  <si>
    <t xml:space="preserve">Apropiación de la transformación cultural a través de la mejora espacios físicos del Ministerio de Minas y Energía </t>
  </si>
  <si>
    <t>Espacios intervenidos y encuesta de satisfacción de servicio.</t>
  </si>
  <si>
    <t>Claudia Liliana Martínez Melo</t>
  </si>
  <si>
    <t>Digitalización de procesos administrativos</t>
  </si>
  <si>
    <t xml:space="preserve">
Funcionalidad y uso de la aplicación movil </t>
  </si>
  <si>
    <t>Angelica Maria Bermudez</t>
  </si>
  <si>
    <t>Impulsar la movilidad sostenible en el Ministerio de Minas y Energía como contribución a la reducción de huella de carbono a través de alianzas de cooperación con empresas del sector
 .</t>
  </si>
  <si>
    <t xml:space="preserve"># Gestiones  y campañas de movilidad sostenible realizadas
</t>
  </si>
  <si>
    <t xml:space="preserve">Apropiación de la cultura del Ministerio de Minas y Energía a través del uso eficiente de los recursos y servicios públicos y aprovechamiento de los residuos sólidos </t>
  </si>
  <si>
    <t>Campañas realizadas</t>
  </si>
  <si>
    <t>Reducción de consumo</t>
  </si>
  <si>
    <t>Apropiación de la cultura digital en el equipo administrativo para la productividad, transparencia y eficiencia en los procesos y servicios</t>
  </si>
  <si>
    <t>Encuesta de satisfacción</t>
  </si>
  <si>
    <t>Grupo de Servicios Administrativos</t>
  </si>
  <si>
    <t>Grupo de Gestión Contractual</t>
  </si>
  <si>
    <t xml:space="preserve">Satisfacer la experiencia de los servidores, colaboradores y usuarios del MME a  través de la transformación cultural y digital de los procesos financieros, administrativos y contractuales
</t>
  </si>
  <si>
    <t>Realizar Estructuratones conjuntas y colectivas de procesos precontractuales con las dependencias que ejecutan recursos del presupuesto de la entidad mediante contratación pública, previa ó durante la radicación de solicitudes de las necesidades contempladas en el Plan de Abastecimiento Estrtégico.</t>
  </si>
  <si>
    <t>N° X de Estructuratones
1 Encuesta semestral de calidad del servicio</t>
  </si>
  <si>
    <t>Transformar culturalmente el equipo contractual y de supervision de la entidad, mediante servicios de asesoría y retroalimentación cliente interno - prestador del servicio.</t>
  </si>
  <si>
    <t>Percepción de los colaboradores del MinEnergía,  sobre los servicios prestados por la oficina contractual</t>
  </si>
  <si>
    <t>Constituir un protocolo para garantizar el optimo cumplimiento de los proyectos contratados y su debida ejecución de los recursos.</t>
  </si>
  <si>
    <t xml:space="preserve">
Conocimiento y aplicación del protocolo de supervisión</t>
  </si>
  <si>
    <t>Implementar una herramienta que permita realizar seguimiento en tiempo real a los procesos contractuales</t>
  </si>
  <si>
    <t>Porcentaje de avance del diseño de la herramienta de sguimiento</t>
  </si>
  <si>
    <t>Grupo de Control Interno Disciplinario</t>
  </si>
  <si>
    <t>Promover la legalidad, la integridad y la transparencia, como parámetros de transformación cultural de la organización, bajo un enfoque de vocación de servicio público.</t>
  </si>
  <si>
    <t>Coadyuvar a las dependencias del MinEnergía bajo un esquema de trabajo colaborativo, en la creación, difusión y ejecución de campañas internas y externas de prevención de la ilegalidad, así como promoción de la integridad y la transparencia.</t>
  </si>
  <si>
    <t>Acciones, campañas y actividades realizadas</t>
  </si>
  <si>
    <t>Juan Carlos Barragan</t>
  </si>
  <si>
    <t>Consolidar espacios con las autoridades disciplinarias del sector de minas y energía, con el fin de formular y hacer seguimiento a la ejecución de estrategias que promuevan la gestión institucional de las entidades adscritas, en el marco de la legalidad, la integridad y la transparencia.</t>
  </si>
  <si>
    <t xml:space="preserve">Sesiones e iniciativas desarrolladas </t>
  </si>
  <si>
    <t>Realizar jornadas de formación y capacitación a los servidores públicos que integran la entidad, buscando fortalecer el concepto de gestión institucional a través de los principios de legalidad y trasparencia, así como de reducir el índice de acaecimiento de conductas con alcance disciplinario en el marco de sus funciones.</t>
  </si>
  <si>
    <t xml:space="preserve">Jornadas de formación y capacitación </t>
  </si>
  <si>
    <t>Formular y ejecutar estrategias eficientes a cargo de un equipo capacitado para brindar soluciones y proponer iniciativas que procuren una eficiente gestión de los asuntos disciplinarios de competencia del Ministerio.</t>
  </si>
  <si>
    <t>Gestionar las actuaciones disciplinarias en virtud de los canales de denuncia, quejas, reportes e informes de conductas relacionadas con corrupción o que atenten contra la legalidad, la integridad y la trasparencia.</t>
  </si>
  <si>
    <t>Actuaciones disciplinarias realizadas</t>
  </si>
  <si>
    <t>Formular estrategias jurídicas que garanticen la eficiencia, legalidad y oportunidad en el desarrollo de los procesos disciplinarios en primera instancia, a través de un comité de impulso.</t>
  </si>
  <si>
    <t>Sesiones del comité de impulso</t>
  </si>
  <si>
    <t>Consolidar alianzas estratégicas con autoridades disciplinarias del sector, entes de control y organizaciones de la sociedad civil, que permitan definir iniciativas y contar con herramientas adecuadas para la lucha contra la corrupción, el fortalecimiento de la investigación, la promoción de la legalidad, la integridad y la transparencia.</t>
  </si>
  <si>
    <t xml:space="preserve">Alianzas e iniciativas estratégias consolidadas </t>
  </si>
  <si>
    <t>Fortalecer la gestión del control disciplinario a través de la formación técnica, tecnológica y jurídica de los miembros del GCID.</t>
  </si>
  <si>
    <t>Espacio de formación</t>
  </si>
  <si>
    <t>Ampliar la cobertura del servicio de energía eléctrica en las zonas rurales del país</t>
  </si>
  <si>
    <t>Tener  una base de datos consolidada con proyección de usuarios conectados y en ejecución del MME, Sistema General de Regalías, Plan Todos Somos Pazcífico, Diseñar Dashboard de seguimiento y control operando y hacer Seguimiento mensual</t>
  </si>
  <si>
    <t>Nuevos usuarios con servicio de energía eléctrica (usuarios conectados en 2020 con recursos públicos)</t>
  </si>
  <si>
    <t>Juan Camilo Ramirez</t>
  </si>
  <si>
    <t>FAZNI, FAER</t>
  </si>
  <si>
    <t>Realizar comités para asignación de recursos por el fondo FAER para beneficiar 12.618 nuevos usuarios y gestionar la celebración de contratos con los operadores de red</t>
  </si>
  <si>
    <t>Nuevos usuarios con recursos asignados y con contratos firmados FAER</t>
  </si>
  <si>
    <t>Realizar comités para asignación de recursos por el fondo FAZNI  para beneficiar 10.708 nuevos usuarios, realizar el proceso de licitación publica y adjudicar contratos.</t>
  </si>
  <si>
    <t>Nuevos usuarios con recursos asignados y con contratos firmados FAZNI</t>
  </si>
  <si>
    <t>Hacer seguimiento trimestral a los operadores de red para que estos reporten oportunamente los nuevos usuarios conectados.</t>
  </si>
  <si>
    <t>Nuevos usuarios con servicio de energía eléctrica conectados con recursos privados</t>
  </si>
  <si>
    <t>Lina Vega</t>
  </si>
  <si>
    <t>Formular un plan e implementar un grupo de modelos para la universalización del acceso al servicio de energía eléctrica en Colombia</t>
  </si>
  <si>
    <t>Expedir resolución y decreto de redes logisticas y contratar experimento de acceso</t>
  </si>
  <si>
    <t>Plan de universalización del acceso a la energia en Colombia y de cumplimiento del ODS7 diseñado y en implementacipon</t>
  </si>
  <si>
    <t>Digitalizar los datos del sistema de subsidios y sistematizar los procesos de la administración de los fondos de subsidios del sector electrico</t>
  </si>
  <si>
    <t>Digitalizar la base de datos de los fondos de FOES, FSSRI SIN y FSSRI ZNI</t>
  </si>
  <si>
    <t xml:space="preserve">% de avance de la digitalización base de datos </t>
  </si>
  <si>
    <t>Andrés Rodriguez</t>
  </si>
  <si>
    <t xml:space="preserve">Sistematizar los procesos de administración de FOES, FSSRI SIN y FSSRI ZNI </t>
  </si>
  <si>
    <t>% de avance en la sistematización de los procesos de administración de subsidios del sector electrico</t>
  </si>
  <si>
    <t>Grupo de Comunicaciones y Prensa</t>
  </si>
  <si>
    <t>Impactar el objetivo estrategico del Sector de Minas y Energia, a través de las diferentes dimensiones de la comunicación, (interna, pedagogica y estrategica, mediatica, y publica y para el desarrollo), para posicionar el sector como lider de politica publica en desarrollo sostenible del sector minero-energetico.</t>
  </si>
  <si>
    <t>Mantener comunicación efectiva con funcionarios del ministerio de minas y energia atraves de los canales de comunicación internos.</t>
  </si>
  <si>
    <t>Servicio de divulgación del sector Minero Energetico</t>
  </si>
  <si>
    <t>Comunicar de manera efectiva la importancia del sector minero energetico en la vida diaria de los colombianos asi como su aporte economico y de transformacion del sector.</t>
  </si>
  <si>
    <t>Alcance, en millones de personas, de la campaña de posicionamiento del sector minero energético</t>
  </si>
  <si>
    <t>Maria Fernanda Martinez</t>
  </si>
  <si>
    <t>Ruben Ramirez</t>
  </si>
  <si>
    <t>Fortalecer la comunicación pedagogica y didactica  hacia los distintos actores externos, de acuerdo a la gestion adelantada por el Ministerio de Minas y Energia,frente a la transformacion energitica y  la transformacion cultural del sector.</t>
  </si>
  <si>
    <t>% de personas encuestadas por medio de plataformas digitales gratuitas (de manera virtual o directa), que reconoce la importancia de la Transición Energética y la apuesta actual de país. Público priorizado: jóvenes y adultos entre 18 y 45 años.</t>
  </si>
  <si>
    <t>Desarrollar herramientas para facilitar la comunicación publica del sector</t>
  </si>
  <si>
    <t>Número de herramientas desarrolladas y socializadas para facilitar la Comunicación Pública del sector</t>
  </si>
  <si>
    <t>Shirley Acosta</t>
  </si>
  <si>
    <t>Estandares para fortalecer el desarrollo competitivo de la industria minera realizados</t>
  </si>
  <si>
    <t>Plinio Enrique Bustamante Ortega</t>
  </si>
  <si>
    <t xml:space="preserve"> Documentos de lineamientos técnicos</t>
  </si>
  <si>
    <t>Lineamientos de política para el desarrollo competitivo y la promoción del subsector carbón, teniendo en cuenta el nuevo panorama mundial y nacional y la oportunidad presente en las reservas existentes del mineral elaborados</t>
  </si>
  <si>
    <t>Estrategia para la generación de valor agregado y encadenamientos productivos para el desarrollo local de los territorios con potencial minero elaborado</t>
  </si>
  <si>
    <t xml:space="preserve">Anllela Marsela Castillo Rey </t>
  </si>
  <si>
    <t xml:space="preserve"> Servicio de asistencia técnica para la innovación y el desarrollo tecnológico en la minería</t>
  </si>
  <si>
    <t>Procedimiento para la definición de los criterios de los Proyectos de Interes Regional y Estrategicos -PIRES realizado</t>
  </si>
  <si>
    <t>Miguel Angel Alfonso Arias</t>
  </si>
  <si>
    <t>Agenda interinstitucional para la gestión de proyectos de la DME diseñada e implementada</t>
  </si>
  <si>
    <t>Seguimiento a la función de Conocimiento y Cartografía Geologica delegada en el Servicio Geologico Colombiano realizado</t>
  </si>
  <si>
    <t>Luz Marina Preciado Ramírez</t>
  </si>
  <si>
    <t>Recursos SGR - Fiscalización</t>
  </si>
  <si>
    <t>Seguimiento a la Fiscalizacion minera delegada en la Agencia Nacional de Minería y Gobernación de Antioquia realizado</t>
  </si>
  <si>
    <t>Luz Marina Preciado Ramirez</t>
  </si>
  <si>
    <t>Estrategia de mejora del proceso de fiscalización minera elaborado</t>
  </si>
  <si>
    <t>Sensibilizaciones a la Agencia Nacional de Minería,  y Gobernación de Antioquia de acuerdo con las funciones delegadas realizadas</t>
  </si>
  <si>
    <t>Proyectos mineros para oro con licenciamiento ambiental (Minesa)</t>
  </si>
  <si>
    <t>Proyecto mineros para cobre con licenciamiento ambiental (Quebradona)</t>
  </si>
  <si>
    <t>Proyectos mineros que entran en etapa de construcción y montaje (Gramalote)</t>
  </si>
  <si>
    <t>Incremento de la producción del proyecto  (Mineros S.A.) (Toneladas)</t>
  </si>
  <si>
    <t>Toneladas</t>
  </si>
  <si>
    <t>Priorización de zonas para profundizar en el conocimiento geológico</t>
  </si>
  <si>
    <t>Proceso de asignación estructurado para áreas estratégica minera</t>
  </si>
  <si>
    <t>Mineros adicionales usando servicios bancarios.</t>
  </si>
  <si>
    <t>Rafael Eduardo García Molano</t>
  </si>
  <si>
    <t>Servicio de divulgación del sector minero</t>
  </si>
  <si>
    <t>Empresas mineras nuevas en el mercado de capitales colombiano.</t>
  </si>
  <si>
    <t>Promedio móvil de la inversión extranjera directa en minería (SINERGIA)</t>
  </si>
  <si>
    <t>Producción de carbón (SINERGIA)</t>
  </si>
  <si>
    <t>Producción de oro en títulos mineros (SINERGIA)</t>
  </si>
  <si>
    <t>Acciones y compromisos adquiridos en desarrollo de la gestión del sector en territorio realizados</t>
  </si>
  <si>
    <t>Eficiencia</t>
  </si>
  <si>
    <t xml:space="preserve"> Servicio de divulgación del sector minero</t>
  </si>
  <si>
    <t>Instrumento para la toma de decisiones de la Dirección de Minería Empresarial gestionado</t>
  </si>
  <si>
    <t>Consolidar al sector minero como impulsor del desarrollo sostenible del país, con responsabilidad social y ambiental.</t>
  </si>
  <si>
    <t xml:space="preserve">Aumentar la producción anual de minerales e hidrocarburos y la generación de energía eléctrica
</t>
  </si>
  <si>
    <t>Fortalecer el posicionamiento de la actividad mineroenergética a nivel territorial e internacional</t>
  </si>
  <si>
    <t>Fortalecimiento de la transformación digital en el Ministerio de Minas y Energía Nacional</t>
  </si>
  <si>
    <t>Adquirir una solución de copia de seguridad para el respaldo en medios magnéticos de la plataforma de servidores del Ministerio</t>
  </si>
  <si>
    <t>Solución de Copias de Seguridad de Respaldo en Medios Magnéticos Implementada</t>
  </si>
  <si>
    <t>Carlos J. Osorio B.</t>
  </si>
  <si>
    <t xml:space="preserve"> Equipos De Hardware Adquiridos</t>
  </si>
  <si>
    <t>Construir generadores de aplicaciones (App) para uso interno de la entidad</t>
  </si>
  <si>
    <t>Generadores de Aplicaciones Apps Construidos</t>
  </si>
  <si>
    <t>Gina Nore</t>
  </si>
  <si>
    <t>Sistemas de Información Implementados</t>
  </si>
  <si>
    <t>Implementar solución para analítica y minería de datos, incluyendo bodega de datos y modelo de gestión y gobierno de información</t>
  </si>
  <si>
    <t>Servicios de Información Implementados</t>
  </si>
  <si>
    <t>Carlos Castellanos</t>
  </si>
  <si>
    <t>Adquirir licencias de Suite Colaborativa</t>
  </si>
  <si>
    <t>Herramienta Colaborativa Implementada</t>
  </si>
  <si>
    <t>Dioselina Romero</t>
  </si>
  <si>
    <t xml:space="preserve">Conformar la Infraestructura de Datos Espaciales (IDE) </t>
  </si>
  <si>
    <t>Geovisor actualizado</t>
  </si>
  <si>
    <t>Martha Torres</t>
  </si>
  <si>
    <t>Sistemas de Información Actualizados</t>
  </si>
  <si>
    <t xml:space="preserve">Actualizar el Portal WEB del Ministerio </t>
  </si>
  <si>
    <t>Portal WEB actualizado</t>
  </si>
  <si>
    <t>Gloria Marin</t>
  </si>
  <si>
    <t>Asesorar y/o conceptuar sobre asuntos de competencia de este Ministerio, tanto al interior de éste como a las partes interesadas.</t>
  </si>
  <si>
    <t>Apoyar la reglamentación de temas relacionados con las metas transformacionales del Plan Nacional de Desarrollo</t>
  </si>
  <si>
    <t>Proyectos normativos, regulatorios y legislativos del sector minero energético</t>
  </si>
  <si>
    <t>Cubillos Sierra Bertha Adriana</t>
  </si>
  <si>
    <t xml:space="preserve">Revisar y/o elaborar de minutas y actos administrativos </t>
  </si>
  <si>
    <t>Modificación resolución "Por la cual se establece y desarrolla el mecanismo de las convocatorias públicas para la ejecución de los proyectos definidos en en el Plan de Expansión de Transmisión del Sistema Interconectado Nacional"</t>
  </si>
  <si>
    <t>Conceptuar sobre temas del sector minero energético.</t>
  </si>
  <si>
    <t>Conceptos emitidos</t>
  </si>
  <si>
    <t>Brindar seguridad jurídica a las actuaciones del  Ministerio de Minas y Energía</t>
  </si>
  <si>
    <t>Realizar las actuaciones procesales y extraprocesales, mediante la implementación y puesta en marcha de la estrategía del litigio de alto impacto.</t>
  </si>
  <si>
    <t>Actuaciones procesales y extraprocesales realizadas</t>
  </si>
  <si>
    <t>Estrategía de colaboración armonica</t>
  </si>
  <si>
    <t xml:space="preserve">Piloto audiencias virtuales </t>
  </si>
  <si>
    <t>Implementar el litigio de alto impacto en el Ministerio de Minas y Energía</t>
  </si>
  <si>
    <t>Realizar control, seguimiento y alimentación del sistema de información jurídica.</t>
  </si>
  <si>
    <t>Sistema de Información para recolección, seguimiento y control de datos relacionados con la defensa judicial del Ministerio</t>
  </si>
  <si>
    <t xml:space="preserve">Asesorar Legalmente a las autoridades territoriales y comunidades. </t>
  </si>
  <si>
    <t xml:space="preserve">
Sensibilización a Autoridades territoriales y comunidades asesoradas legalmente Realizadas  a través del proyecto de inversión "Implementar del litigio de alto impacto" </t>
  </si>
  <si>
    <t>Servicio de Educación Informal para la Gestión Administrativa</t>
  </si>
  <si>
    <t>Ejecutar acciones de carácter jurídico-administrativo en los procesos que tenga parte sector Minero Energético, en el marco del litigio de alto impacto.</t>
  </si>
  <si>
    <t xml:space="preserve">Documento de acciones de carácter jurídico-administrativo a implementar  en los procesos que tenga parte sector Minero Energético, en el marco del litigio de alto impacto </t>
  </si>
  <si>
    <t xml:space="preserve">Resoluciones que resuelven solicitudes y recursos de reposición de aplazamiento de fecha de entrada en operación de proyectos sector eléctrico </t>
  </si>
  <si>
    <t>Sistema de información  para seguimiento a los proyectos de transmisión y distribución de energía en desarrollo</t>
  </si>
  <si>
    <t>Fortalecer la articulación entre las autoridades ambientales, entes territoriales y el SME hacia la planeación sectorial en las regiones</t>
  </si>
  <si>
    <t>Construcción de modelos de intergración territorial a diferentes escalas</t>
  </si>
  <si>
    <t>Documento de Investigación que sirve de soporte técnico y jurídico para la gestión ambiental del sector minero-energético realizado (páramos)</t>
  </si>
  <si>
    <t>Fortalecimiento de la gestión Sectorial, hacia la Integración de las actividades del Sector Minero Energético, en la planificación ambiental y territorial para el Sector Minero Energético en el territorio nacional</t>
  </si>
  <si>
    <t>Modelo de ocupación territorial armonizado con la actividad del sector mineroenergético concertado con administración territorial</t>
  </si>
  <si>
    <t>Esquemas de ordenamiento territorial aprobados o en proceso de formulación que han armonizado las actividades minero-energéticas (Jericó y Buriticá)</t>
  </si>
  <si>
    <t>Gestión y trámites y cuello de botellas en isntancias interistitucionales (CIIPE)</t>
  </si>
  <si>
    <t>Esquema de seguimiento a proyectos priorizados, trámites y cuellos de botella</t>
  </si>
  <si>
    <t xml:space="preserve"> Establecer mecanismos y estrategias de articulación institucional, financieras, entre otras, que permitan la implementación del PIGCCme</t>
  </si>
  <si>
    <t>• Metas indicativas PROURE definidas para hidrocarburos, térmicas y gran minería de carbón
• Metas cuantitativas para el componente de adaptación del PIGCCme definidas
• Proyectos de adaptación basada en ecosistemas en los municipios de Paz de Ariporo y Urrá diseñados y listos para implementación 
• Tres acuerdos voluntarios con empresas establecidos
• Mesas de trabajo con las empresas del sector minero energético desarrolladas</t>
  </si>
  <si>
    <t>% de avance en la implementación de las acciones de corto plazo del PIGCCme (30 acciones 2019-2020)</t>
  </si>
  <si>
    <t xml:space="preserve">
Generar herramientas que permitan la actualización periódica del plan frente a los avances que se generen a nivel mundial en temas de reducción de emisiones y adaptación</t>
  </si>
  <si>
    <t>Documento de Actualización del Plan Integral de Gestión del Cambio Climatico, elaborado</t>
  </si>
  <si>
    <t xml:space="preserve">Expedición del acto administrativo </t>
  </si>
  <si>
    <t>Reglamentación  de emisiones fugitivas expedida</t>
  </si>
  <si>
    <t>Aceptación por parte de la autoridad ambiental para el registro en la plataforma</t>
  </si>
  <si>
    <t>Toneladas de reducción de emisiones registradas en plataforma nacional RENARE del sector minero energético</t>
  </si>
  <si>
    <t>Hoja de ruta para la implementación del piloto diseñada</t>
  </si>
  <si>
    <t>Piloto de gestión activa de la demanda diseñado y listo para implementación en un municipio priorizado</t>
  </si>
  <si>
    <t xml:space="preserve">Afianzar la presencia institucional y su relación entre las comunidades, gobierno e industria minero energética </t>
  </si>
  <si>
    <t>Modelo de resolución de conflictos para la Provincia de Soto Norte diseñado y entregado</t>
  </si>
  <si>
    <t>Modelo de resolución de conflictos diseñado y ejecutado para relacionamiento territorial Provincia de Soto Norte</t>
  </si>
  <si>
    <t xml:space="preserve">*Subcomité social de YNC instalado y con plan de trabajo definido   
*  de monitoreo social para los PPII definidos y en marcha   
* Programa de pedagogía y apropiación social de conocimiento científico para los PPII definido y en funcionamiento   
* Informe de desarrollo del componente social de los PPII que incluya primeras mediciones de instrumentos de monitoreo  
</t>
  </si>
  <si>
    <t>Componentes del esquema de participación y diálogo social de los Proyectos Piloto de Investigación Integral puestas en marcha</t>
  </si>
  <si>
    <t xml:space="preserve">Divulgación con las comunidades Wayúu de las FNCER.
</t>
  </si>
  <si>
    <t xml:space="preserve">*Línea base sobre la vinculación laboral de las mujeres en empresas del sector minero energético.           
                                                                              *Documento con Lineamientos de género para el sector minero energético formulado.                
                                                                         *Mesas con gremios para la concertación del plan de acción para implementar los lineamientos de género para el sector minero energético.
*Identificación y Visibilización de buenas prácticas que contribuyan con la modificación progresiva de una cultura libre de sexismo, que fomenten la inclusión y la diversidad.
</t>
  </si>
  <si>
    <t>Herramienta para la implementación y seguimiento a los lineamientos de género para el sector minero energético</t>
  </si>
  <si>
    <t xml:space="preserve">* Línea base sobre la participación laboral (funcionarios y contratistas) de las mujeres en el Ministerio y Adscritas. 
*Acompañamiento técnico a dependencias del Ministerio para la inclusión de la variable de género en los proyectos a ser formulados y/o implementados. 
*Plan de acción para el fortalecimiento institucional de género. 
</t>
  </si>
  <si>
    <t xml:space="preserve"> Acciones orientadas a garantizar la igualdad de derechos de mujeres y hombres acordadas e implementadas en cada una de las direcciones y oficinas del MME </t>
  </si>
  <si>
    <t>Coordinación y concurrencia con entidades territoriales en la definición y determinación de áreas de interés de hidrocarburos y de minería</t>
  </si>
  <si>
    <t>Instrumentos de coordinación con autoridades municipales o distritales (SINERGIA)</t>
  </si>
  <si>
    <t xml:space="preserve">Cumplimiento y seguimiento de acuerdos. </t>
  </si>
  <si>
    <t>Cumplimiento de acuerdos en materia de Minas contemplados en el Cumbre Agraria. (MININTERIOR)</t>
  </si>
  <si>
    <t>Fortalecimiento de la gestión Sectorial, hacia la Integración de las actividades del Sector Minero Energético, en la planificación ambiental y territorial para el Sector Minero Energético en el territorio nacional.</t>
  </si>
  <si>
    <t>Incorpor la Gestión de Riesgo de Desastres en el Sector Minero Energético para contribuir en la reduccion de factores que contribuyen a generar conflictividad en territorio</t>
  </si>
  <si>
    <t>Generar un documento técnico que brinde lineamientos para la incorporación de la GRD en los instrumentos y reglamentos del sector Minero Energético</t>
  </si>
  <si>
    <t>Documento Técnico de lineamientos para la incorporación de la GRD en los instrumentos y reglamentos del sector Minero Energético elaborado</t>
  </si>
  <si>
    <t>Impulsar el abastecimiento de gas en el país.</t>
  </si>
  <si>
    <t>Ampliar la cobertura de servicios públicos domiciliarios de gas asegurando su sostenibilidad y eficiencia.</t>
  </si>
  <si>
    <t>Usuarios con el servicio de gas combustible  por redes (SINERGIA)</t>
  </si>
  <si>
    <t>Sara Vélez</t>
  </si>
  <si>
    <t>Asignado a la función del grupo de gas</t>
  </si>
  <si>
    <t>Usuarios que dejan de usar leña para cocinar (SINERGIA)</t>
  </si>
  <si>
    <t>Expedir el plan de abastecimiento de gas.</t>
  </si>
  <si>
    <t>Actualizar las normas de los combustibles líquidos derivados del petróleo para fortalecer calidad.</t>
  </si>
  <si>
    <t>Proyecto de resolución modificando el parámetro de contenido (PPM) de azufre en el diésel elaborado</t>
  </si>
  <si>
    <t>Luisa Fernanda García</t>
  </si>
  <si>
    <t>Asignado a la función del grupo de Downstream</t>
  </si>
  <si>
    <t>Reducir el impacto ambiental del uso de combustibles fósiles, a partir de la mejora en la calidad de los mismos.</t>
  </si>
  <si>
    <t>Proyecto de resolución modificando el parámetro de contenido (PPM) de azufre en la gasolina elaborado</t>
  </si>
  <si>
    <t>Formular el programa de QA/QC calidad y cantidad de combustibles líquidos</t>
  </si>
  <si>
    <t>Propuesta para estructuración de estudio QA/QC elaborada</t>
  </si>
  <si>
    <t>Aumentar la confiabilidad y garantizar el abastecimiento de combustibles líquidos derivados del petróleo</t>
  </si>
  <si>
    <t>Iniciar el proceso de transformación  y medición de la operatividad del Sistema de la cadena de distribución de combustibles líquidos derivados del petróleo.</t>
  </si>
  <si>
    <t>Índice de satisfacción del usuario SICOM respecto del servicio prestado.</t>
  </si>
  <si>
    <t>Flexibilizar de política de precios para la Gasolina Motor Corriente (GMC)</t>
  </si>
  <si>
    <t>Proyecto de resolución de flexibilización de precios de Gasolina Motor Corriente (GMC)</t>
  </si>
  <si>
    <t>Definir el Plan de Expansión de poliductos y el Plan de Continuidad de combustibles líquidos para la ejecución oportuna de proyectos prioritarios de transporte y almacenamiento estratégico según recomendaciones del Plan Indicativo de Abastecimiento de la UPME.</t>
  </si>
  <si>
    <t>Concepto sobre la revisión del Plan Indicativo de abastecimiento elaborado</t>
  </si>
  <si>
    <t>Proyecto de resolución del plan de expansión de poliductos y plan de continuidad elaborado</t>
  </si>
  <si>
    <t>Mantener la vida media de las  reservas probadas de crudo</t>
  </si>
  <si>
    <t>Dar continuidad a la promoción de inversiones en las actividades de exploración y producción.</t>
  </si>
  <si>
    <t>Elaborar proyecto modificación Resolución 181495 de 2009 que reglamenta la exploración y la explotación de Hidrocarburos.</t>
  </si>
  <si>
    <t>Jorge Alirio Ortiz</t>
  </si>
  <si>
    <t>Asignado a la función del grupo de Upstream</t>
  </si>
  <si>
    <t>Proyecto de reglamentación del taponamiento de pozos elaborado</t>
  </si>
  <si>
    <t>Proyecto de reglamentación offshore</t>
  </si>
  <si>
    <t>Contratar estudio para reglamentar quemas y venteos de gas.</t>
  </si>
  <si>
    <t>Asignado a la función del grupo de Uptream</t>
  </si>
  <si>
    <t>Promover la confiabilidad e integridad de los medios de transporte de crudo en el país</t>
  </si>
  <si>
    <t xml:space="preserve">Revisar los protocolos de respuesta ante eventos de emergencia y/o situaciones que afecten el abastecimiento de hidrocarburos en el país. </t>
  </si>
  <si>
    <t xml:space="preserve"> Planes de manejo de riesgo de transportadores del país evaluados.</t>
  </si>
  <si>
    <t>Salomón Bechara</t>
  </si>
  <si>
    <t>Asignado a la función del grupo de (No hay sugerencias)</t>
  </si>
  <si>
    <t xml:space="preserve">Realizar seguimiento a los mecanismos de control y vigilancia a las actividades de transporte de hidrocarburos en el país. </t>
  </si>
  <si>
    <t>Informe de balance volumétrico del transporte de crudo por oleoducto del país.</t>
  </si>
  <si>
    <t>Mejorar los mecanismos de supervisión y vigilancia de los oleoductos del país por medio de la evaluación de su integridad y seguridad .</t>
  </si>
  <si>
    <t>Matriz de riesgos de la integridad y seguridad de oleoductos Elaborada</t>
  </si>
  <si>
    <t>Efectuar la revisión, análisis y propuesta de mejora a la metodología de fijación de tarifas de transporte por oleoducto.</t>
  </si>
  <si>
    <t>Estudio para la revisión, análisis y propuesta de mejora a la metodología de fijación de tarifas de transporte por oleoducto Realizado</t>
  </si>
  <si>
    <t>Asignado a la función del grupo de MIdstream</t>
  </si>
  <si>
    <t>Diseñar e implementar un programa de fomento minero con visión de negocio</t>
  </si>
  <si>
    <t>Adoptar el modelo de Fomento Minero</t>
  </si>
  <si>
    <t>Modelo de fomento diseñado y en implementación</t>
  </si>
  <si>
    <t>Sandra Milena Sanchez Zuluaga</t>
  </si>
  <si>
    <t>Documento de lineamientos técnicos</t>
  </si>
  <si>
    <t>Desarrollar el capítulo étnico dentro del modelo de fomento minero que involucre el tratamiento diferencial a comunidades</t>
  </si>
  <si>
    <t>Capítulo creado  de fomento minero especial para comunidades negras afrocolombianas raizales y palenqueras (Anual) (NARP)</t>
  </si>
  <si>
    <t>Ader Arias</t>
  </si>
  <si>
    <t>Actualización de los reglamentos técnicos de seguridad minera a cielo abierto y subterránea</t>
  </si>
  <si>
    <t>Acto administrativo elaborado para adoptar los reglamentos técnicos</t>
  </si>
  <si>
    <t>Manuel Acevedo</t>
  </si>
  <si>
    <t>Facilitar la adopción de procesos de tecnificación e innovación en la industria minera</t>
  </si>
  <si>
    <t>Proyecto tipo estructurado</t>
  </si>
  <si>
    <t>Generar insumos para el ordenamiento minero ambiental del territorio</t>
  </si>
  <si>
    <t>Diseñar el programa de reconversión o reubicación para operaciones mineras en zonas de páramos</t>
  </si>
  <si>
    <t>Acto administrativo elaborado para adoptar el programa de reconversión o reubicación</t>
  </si>
  <si>
    <t>Diseñar e implementar la Política de Minería de Subsistencia</t>
  </si>
  <si>
    <t>Adoptar la Política de Minería de Subsistencia</t>
  </si>
  <si>
    <t>Política para la Minería de Subsistencia adoptada mediante acto administrativo</t>
  </si>
  <si>
    <t>Carlos Bermúdez</t>
  </si>
  <si>
    <t>Diseñar e implementar una estrategias de mercado y de desarrollo social para la minería de subsistencia</t>
  </si>
  <si>
    <t>Piloto de intervención realizado</t>
  </si>
  <si>
    <t>Documento de investigación</t>
  </si>
  <si>
    <t xml:space="preserve">Diseñar e implementar una estrategia de depuración de registro de mineros de subsitencia </t>
  </si>
  <si>
    <t>Número de regiones con registro de mineros de subsistencia depurado</t>
  </si>
  <si>
    <t>Aumentar el grado legalidad ambiental de la actividad minera</t>
  </si>
  <si>
    <t xml:space="preserve">Brindar acompañamiento s los pequeños mineros para la implementación de los medios de legalidad ambiental
</t>
  </si>
  <si>
    <t xml:space="preserve">Número de procesos acompañados para la  legalidad ambiental de  pequeños mineros </t>
  </si>
  <si>
    <t>Ercilia Monroy</t>
  </si>
  <si>
    <t>Brindar acompañamiento a los pequeños mineros para el trasnito a la legalidad minera</t>
  </si>
  <si>
    <t xml:space="preserve">Numero de procesos de acompañamiento generados  para la legalidad minera </t>
  </si>
  <si>
    <t xml:space="preserve">Estructurar un modelo de negocio minero sostenible con enfoque diferencial para grupos étnicos dedicados a la actividad minera.           
           </t>
  </si>
  <si>
    <t xml:space="preserve">Un modelo de negocio minero sostenible con enfoque diferencial para grupos étnicos dedicados a la actividad minera.   </t>
  </si>
  <si>
    <t>Oficina Asuntos Ambientales y Sociales</t>
  </si>
  <si>
    <t>Servicios de apoyo para la gestión de procesos de participación, colaboración, y transparencia del sector minero energético</t>
  </si>
  <si>
    <t xml:space="preserve">Servicios de apoyo para la gestión de procesos de participación, colaboración, y transparencia del sector minero energético
</t>
  </si>
  <si>
    <t>Servicios de información implementados</t>
  </si>
  <si>
    <t>Luis Julian Zuluaga</t>
  </si>
  <si>
    <t>Juan Pablo Parra</t>
  </si>
  <si>
    <t>Jhon Fitzgerald Lozano</t>
  </si>
  <si>
    <t>Guillermo Pinilla</t>
  </si>
  <si>
    <t>Luisa Fernanda Bacca Benavides</t>
  </si>
  <si>
    <t>Laura Jimena Mojica Salazar</t>
  </si>
  <si>
    <t>Oficina de Control Interno</t>
  </si>
  <si>
    <t>Oficina de Planeación y Gestión Internacional</t>
  </si>
  <si>
    <t>Oficina Jurídica</t>
  </si>
  <si>
    <t>Dirección  Hidrocarburos</t>
  </si>
  <si>
    <t>Dirección de Energía</t>
  </si>
  <si>
    <t>Dirección de Minería Empresarial</t>
  </si>
  <si>
    <t>Dirección de Formalización Minera</t>
  </si>
  <si>
    <t>Manuel Alejandro Calero Lopez</t>
  </si>
  <si>
    <t>Mauricio Hernando Mañosca</t>
  </si>
  <si>
    <t xml:space="preserve">Melisa Pestana </t>
  </si>
  <si>
    <t>Procesos de consulta previa estratégicos protocololizados  (Dos líneas de transmisión - GEB)</t>
  </si>
  <si>
    <t>Número de municipios de la Amazonía considerados zonas de frontera, que cuentán con beneficios en el precio del combustible de acuerdo con la ley 191 de 1995 y el decreto 1073 de 2015. (POBLACIÓN INDIGENA)</t>
  </si>
  <si>
    <t>Cese de explotación minera y de hidrocarburos dentro de los territorios del Pueblo Nasa. (MININTERIOR)</t>
  </si>
  <si>
    <t>Proyecto de planta de abastecimiento de combustible para Nariño. (MININTERIOR)</t>
  </si>
  <si>
    <t>Promedio de la duración de interrupciones del servicio de energía eléctrica al año (SINERGIA)</t>
  </si>
  <si>
    <t>Promedio de la cantidad de interrupciones del servicio de energía eléctrica al año (SINERGIA)</t>
  </si>
  <si>
    <t>Capacidad instalada de generación de energía eléctrica (SINERGIA)</t>
  </si>
  <si>
    <t>Usuarios beneficiados con programas de eficiencia energética (SINERGIA)</t>
  </si>
  <si>
    <t>Nueva infraestructura energética para comercio internacional (SINERGIA)</t>
  </si>
  <si>
    <t>Nuevos usuarios con servicio de energía eléctrica (SINERGIA)</t>
  </si>
  <si>
    <t>Nuevos usuarios con servicio de energía eléctrica en municipios PDET (SINERGIA)</t>
  </si>
  <si>
    <t>Generación de energía, interconexión eléctrica y gas para los municipios (MININTERIOR)</t>
  </si>
  <si>
    <t>Plan de acción construido conjuntamente para el tratamiento de la explotación ilícita de mínerales con la Mesa Regional Amazónica (MRA) en el marco de la Sentencia 4360 de 2018. (POBLACIÓN INDIGENA)</t>
  </si>
  <si>
    <t>Consejos comunitarios con asesoría técnica y jurídica en relación con alianzas empresariales para el desarrollo de proyectos mineros a solicitud de los mismos (Anual) (NARP)</t>
  </si>
  <si>
    <t>No identificado</t>
  </si>
  <si>
    <t>No Identificado</t>
  </si>
  <si>
    <t>Servicio de seguimiento y evaluación de la Gestión institucional</t>
  </si>
  <si>
    <t>Documentos de Planeación</t>
  </si>
  <si>
    <t>Usuarios con equipo de medición inteligente instalada (SINERGIA)</t>
  </si>
  <si>
    <t xml:space="preserve"> Espacios de concertación con delegados con los 6 deparatamentos de la amazonía para el diseño y/o estructuración de incentivos que promuevan la movilidad eléctrica fluvial en territorios de la Amazonía. (POBLACIÓN INDIGENA)</t>
  </si>
  <si>
    <t>Contenido de azufre en diésel (SINERGIA)</t>
  </si>
  <si>
    <t>Contenido de azufre en gasolina (SINERGIA)</t>
  </si>
  <si>
    <t>Documento elaborado de los requisitos diferenciados del contrato de concesión para comunidades étnicas incluidas las comunidades Negras, Afrocolombianas, Raizales y Palenqueras con título colectivo con requisitos, pago de canon diferencial y asistencia té (Anual) (NARP)</t>
  </si>
  <si>
    <t>Capítulo, creado e implementado, de fomento minero especial para comunidades negras afrocolombianas raizales y palenqueras  (No Asignada) (NARP)</t>
  </si>
  <si>
    <t>ID</t>
  </si>
  <si>
    <t>COM-01</t>
  </si>
  <si>
    <t>COM-02</t>
  </si>
  <si>
    <t>COM-03</t>
  </si>
  <si>
    <t>COM-04</t>
  </si>
  <si>
    <t>GAL-01</t>
  </si>
  <si>
    <t>GAL-02</t>
  </si>
  <si>
    <t>GAL-03</t>
  </si>
  <si>
    <t>OPGI-01</t>
  </si>
  <si>
    <t>OPGI-02</t>
  </si>
  <si>
    <t>OPGI-03</t>
  </si>
  <si>
    <t>OPGI-04</t>
  </si>
  <si>
    <t>OPGI-05</t>
  </si>
  <si>
    <t>OAAS-01</t>
  </si>
  <si>
    <t>OAAS-02</t>
  </si>
  <si>
    <t>OAAS-03</t>
  </si>
  <si>
    <t>OAAS-04</t>
  </si>
  <si>
    <t>OAAS-05</t>
  </si>
  <si>
    <t>OAAS-06</t>
  </si>
  <si>
    <t>OAAS-07</t>
  </si>
  <si>
    <t>OAAS-08</t>
  </si>
  <si>
    <t>OAAS-09</t>
  </si>
  <si>
    <t>OAAS-10</t>
  </si>
  <si>
    <t>OAAS-11</t>
  </si>
  <si>
    <t>OAAS-21</t>
  </si>
  <si>
    <t>OAAS-22</t>
  </si>
  <si>
    <t>OAAS-23</t>
  </si>
  <si>
    <t>DEE-01</t>
  </si>
  <si>
    <t>DEE-02</t>
  </si>
  <si>
    <t>OARE-01</t>
  </si>
  <si>
    <t>OARE-02</t>
  </si>
  <si>
    <t>OARE-03</t>
  </si>
  <si>
    <t>OARE-04</t>
  </si>
  <si>
    <t>OARE-05</t>
  </si>
  <si>
    <t>OARE-06</t>
  </si>
  <si>
    <t>OARE-07</t>
  </si>
  <si>
    <t>OARE-08</t>
  </si>
  <si>
    <t>OARE-09</t>
  </si>
  <si>
    <t>OARE-21</t>
  </si>
  <si>
    <t>OARE-22</t>
  </si>
  <si>
    <t>GEESE-01</t>
  </si>
  <si>
    <t>GEESE-02</t>
  </si>
  <si>
    <t>GEESE-03</t>
  </si>
  <si>
    <t>GEESE-04</t>
  </si>
  <si>
    <t>GEESE-05</t>
  </si>
  <si>
    <t>GEESE-06</t>
  </si>
  <si>
    <t>OAJ-01</t>
  </si>
  <si>
    <t>OAJ-02</t>
  </si>
  <si>
    <t>OAJ-03</t>
  </si>
  <si>
    <t>OAJ-04</t>
  </si>
  <si>
    <t>OAJ-05</t>
  </si>
  <si>
    <t>OAJ-06</t>
  </si>
  <si>
    <t>OAJ-07</t>
  </si>
  <si>
    <t>OAJ-08</t>
  </si>
  <si>
    <t>DH-01</t>
  </si>
  <si>
    <t>DH-02</t>
  </si>
  <si>
    <t>DH-05</t>
  </si>
  <si>
    <t>DH-06</t>
  </si>
  <si>
    <t>DH-07</t>
  </si>
  <si>
    <t>DH-08</t>
  </si>
  <si>
    <t>DH-09</t>
  </si>
  <si>
    <t>DH-21</t>
  </si>
  <si>
    <t>DH-22</t>
  </si>
  <si>
    <t>DEE-03</t>
  </si>
  <si>
    <t>DEE-04</t>
  </si>
  <si>
    <t>DEE-05</t>
  </si>
  <si>
    <t>DEE-06</t>
  </si>
  <si>
    <t>DEE-07</t>
  </si>
  <si>
    <t>DME-01</t>
  </si>
  <si>
    <t>DME-02</t>
  </si>
  <si>
    <t>DME-03</t>
  </si>
  <si>
    <t>DME-04</t>
  </si>
  <si>
    <t>DME-05</t>
  </si>
  <si>
    <t>DME-06</t>
  </si>
  <si>
    <t>DME-07</t>
  </si>
  <si>
    <t>DME-08</t>
  </si>
  <si>
    <t>DME-21</t>
  </si>
  <si>
    <t>DME-22</t>
  </si>
  <si>
    <t>DFM-01</t>
  </si>
  <si>
    <t>DFM-02</t>
  </si>
  <si>
    <t>DFM-03</t>
  </si>
  <si>
    <t>DFM-04</t>
  </si>
  <si>
    <t>Implementar instrumentos  que permitan realizar seguimiento, control y mediciones articuladas de la planeación integral de la entidad</t>
  </si>
  <si>
    <t>COM-21</t>
  </si>
  <si>
    <t>OCI-21</t>
  </si>
  <si>
    <t>OCI-22</t>
  </si>
  <si>
    <t>OCI-23</t>
  </si>
  <si>
    <t>OCI-24</t>
  </si>
  <si>
    <t>OCI-25</t>
  </si>
  <si>
    <t>OCI-26</t>
  </si>
  <si>
    <t>OCI-27</t>
  </si>
  <si>
    <t>OAAS-41</t>
  </si>
  <si>
    <t>OAAS-42</t>
  </si>
  <si>
    <t>OARE-41</t>
  </si>
  <si>
    <t>OARE-23</t>
  </si>
  <si>
    <t>OARE-24</t>
  </si>
  <si>
    <t>OARE-25</t>
  </si>
  <si>
    <t>OARE-26</t>
  </si>
  <si>
    <t>OARE-27</t>
  </si>
  <si>
    <t>OARE-28</t>
  </si>
  <si>
    <t>OARE-29</t>
  </si>
  <si>
    <t>OARE-30</t>
  </si>
  <si>
    <t>OARE-31</t>
  </si>
  <si>
    <t>OARE-42</t>
  </si>
  <si>
    <t>OAJ-21</t>
  </si>
  <si>
    <t>OAJ-22</t>
  </si>
  <si>
    <t>OAJ-23</t>
  </si>
  <si>
    <t>OAJ-24</t>
  </si>
  <si>
    <t>DH-41</t>
  </si>
  <si>
    <t>DH-42</t>
  </si>
  <si>
    <t>DH-43</t>
  </si>
  <si>
    <t>DH-44</t>
  </si>
  <si>
    <t>DH-24</t>
  </si>
  <si>
    <t>DH-25</t>
  </si>
  <si>
    <t>DH-26</t>
  </si>
  <si>
    <t>DH-27</t>
  </si>
  <si>
    <t>DH-29</t>
  </si>
  <si>
    <t>DME-23</t>
  </si>
  <si>
    <t>DME-24</t>
  </si>
  <si>
    <t>DME-25</t>
  </si>
  <si>
    <t>DME-26</t>
  </si>
  <si>
    <t>DME-27</t>
  </si>
  <si>
    <t>DME-28</t>
  </si>
  <si>
    <t>DME-29</t>
  </si>
  <si>
    <t>DME-41</t>
  </si>
  <si>
    <t>DME-42</t>
  </si>
  <si>
    <t>DME-43</t>
  </si>
  <si>
    <t>DME-30</t>
  </si>
  <si>
    <t>DME-31</t>
  </si>
  <si>
    <t>DFM-41</t>
  </si>
  <si>
    <t>DFM-21</t>
  </si>
  <si>
    <t>DFM-22</t>
  </si>
  <si>
    <t>DFM-23</t>
  </si>
  <si>
    <t>DFM-24</t>
  </si>
  <si>
    <t>DFM-25</t>
  </si>
  <si>
    <t>DFM-42</t>
  </si>
  <si>
    <t>GTIC-21</t>
  </si>
  <si>
    <t>GTIC-22</t>
  </si>
  <si>
    <t>GTIC-23</t>
  </si>
  <si>
    <t>GTIC-24</t>
  </si>
  <si>
    <t>GTIC-25</t>
  </si>
  <si>
    <t>GTIC-26</t>
  </si>
  <si>
    <t>STH-21</t>
  </si>
  <si>
    <t>STH-22</t>
  </si>
  <si>
    <t>STH-23</t>
  </si>
  <si>
    <t>STH-24</t>
  </si>
  <si>
    <t>GJC-21</t>
  </si>
  <si>
    <t>GJC-22</t>
  </si>
  <si>
    <t>GGISC-21</t>
  </si>
  <si>
    <t>GGISC-22</t>
  </si>
  <si>
    <t>GGISC-23</t>
  </si>
  <si>
    <t>GGISC-24</t>
  </si>
  <si>
    <t>GGISC-25</t>
  </si>
  <si>
    <t>GGISC-26</t>
  </si>
  <si>
    <t>GGISC-27</t>
  </si>
  <si>
    <t>GGF-21</t>
  </si>
  <si>
    <t>GGF-22</t>
  </si>
  <si>
    <t>GGF-23</t>
  </si>
  <si>
    <t>GGF-24</t>
  </si>
  <si>
    <t>GGF-25</t>
  </si>
  <si>
    <t>GGF-26</t>
  </si>
  <si>
    <t>GSA-21</t>
  </si>
  <si>
    <t>GSA-22</t>
  </si>
  <si>
    <t>GSA-23</t>
  </si>
  <si>
    <t>GSA-24</t>
  </si>
  <si>
    <t>GSA-25</t>
  </si>
  <si>
    <t>GSA-26</t>
  </si>
  <si>
    <t>GGC-21</t>
  </si>
  <si>
    <t>GGC-22</t>
  </si>
  <si>
    <t>GGC-23</t>
  </si>
  <si>
    <t>GGC-24</t>
  </si>
  <si>
    <t>GCID-21</t>
  </si>
  <si>
    <t>GCID-22</t>
  </si>
  <si>
    <t>GCID-23</t>
  </si>
  <si>
    <t>GCID-24</t>
  </si>
  <si>
    <t>GCID-25</t>
  </si>
  <si>
    <t>GCID-26</t>
  </si>
  <si>
    <t>GCID-27</t>
  </si>
  <si>
    <t>Realizar seguimiento y construir procesos estratégicos para la entidad, a partir de la identificación de sendas de valor que contribuyan a la transformación cultural</t>
  </si>
  <si>
    <t>OARE-43</t>
  </si>
  <si>
    <t>OARE-44</t>
  </si>
  <si>
    <t>No aplica</t>
  </si>
  <si>
    <t>DH-30</t>
  </si>
  <si>
    <t>DH-31</t>
  </si>
  <si>
    <t>DH-45</t>
  </si>
  <si>
    <t>DH-46</t>
  </si>
  <si>
    <t>DH-47</t>
  </si>
  <si>
    <t>DEE-41</t>
  </si>
  <si>
    <t>DEE-42</t>
  </si>
  <si>
    <t>DEE-43</t>
  </si>
  <si>
    <t>DEE-44</t>
  </si>
  <si>
    <t>DEE-45</t>
  </si>
  <si>
    <t>DEE-46</t>
  </si>
  <si>
    <t>DEE-47</t>
  </si>
  <si>
    <t>DEE-48</t>
  </si>
  <si>
    <t>DFM-43</t>
  </si>
  <si>
    <t>DFM-44</t>
  </si>
  <si>
    <t>DFM-45</t>
  </si>
  <si>
    <t>DFM-46</t>
  </si>
  <si>
    <t>Impacto en la comunicación para la cohesión como parte de la transformacion cultural del Min. Energia</t>
  </si>
  <si>
    <t>Valor Ejecutado</t>
  </si>
  <si>
    <t>Descripción</t>
  </si>
  <si>
    <t>Primer Trimestre</t>
  </si>
  <si>
    <t>Tercer Trimestre</t>
  </si>
  <si>
    <t>Cuarto Trimestre</t>
  </si>
  <si>
    <t>Se cuenta con propuesta del BID, la cual contiene ajuste institucional, con su correspondiente sistema de gobernanza, el portafolio de servicios  y la ruta de implementación del modelo,actualmente se está socializando a diferentes partes interesadas; en proceso de elaboración del documento que contiene el detalle del modelo.</t>
  </si>
  <si>
    <t>Para la construcción del capítulo étnico y dadas las particularidades de las comunidades, se plantearon talleres de construcción colectiva en territorio, las cuales están siendo replanteadas dada la coyuntura actual.
No obstante lo anterior, se está llevando a cabo un ejercicio con información secundaria, de tal manera que nos permita identificar aspectos requeridos que deben ser involucrados en el capitulo diferencial del modelo de fomento minero.</t>
  </si>
  <si>
    <t>Se estan llevando a cabo las gestiones correspondientes relacionadas con la revision de los documentos tecnicos por parte los interesados</t>
  </si>
  <si>
    <t>Se estructuró el arbol de problemas, se establecio el alcance del proyecto y se envió para su revisión y aprobación al DNP.</t>
  </si>
  <si>
    <t>Ya se llevó a cabo el sondeo de mercado, teniendo en cuenta las condiciones particulares de la actual contingencia
A la espera del análisis financiero por parte de la subdirección financiera para continuar con el proceso contractual</t>
  </si>
  <si>
    <t>Avance dentro de lo programado, indicador programado para el cierre de la vigencia.</t>
  </si>
  <si>
    <t>Se encuentra en proceso de estudio de mercado para la contratación de convenios interadministrativos para el acompañamiento y/o asesoria para la legalidad ambiental.</t>
  </si>
  <si>
    <t>Fueron realizadas 120 visitas en los departametos de Boyacá, Cauca, Bolivar y Valle del Cauca. Se construyó en el mes de marzo una estrategia de regularización virtual en el marco de la contingencia sanitaria por el COVID -19 para realizar el acompañamiento de forma remota.</t>
  </si>
  <si>
    <t>Se estan desarrollando los tramites contractuales que permitiran contratar el equipo de trabajo para el desarrollo del modelo.</t>
  </si>
  <si>
    <t>Se continúa avanzando en el proceso de contratación del personal que construirá el modelo de negocio minero del Chocó. Se estructura una estrategia virtual para el inicio de acciones con el personal que sea contratado.
Una vez se cuente con los profesionales contratados se procederá con la construcción de este. La asistencia técnica y jurídica a los consejos comunitarios que realizará la Agencia Nacional de Minera (ANM), se adelantará en el marco de la implementación del modelo, una vez esté construido."</t>
  </si>
  <si>
    <t>Se continuó avanzando en la elaboración del documento de los requisitos diferenciales para el otorgamiento de Contrato de Concesión para comunidades étnicas. Se cuenta a la fecha con una primera versión.</t>
  </si>
  <si>
    <t>En febrero se conectaron: 824 nuevos usuarios por FAER, 1 nuevo usuario por FAZNI y 533 nuevos usuarios por PTSP. En el mes de marzo se conectaron 505 usuarios de un contrato FAZNI en condoto Choco.</t>
  </si>
  <si>
    <t>A marzo 31 se han radicado en MME 7 proyectos que equivalen a 5223 usuarios</t>
  </si>
  <si>
    <t>A marzo 31 se han radicado en MME 21 proyectos que equivalen a 5745 usuarios</t>
  </si>
  <si>
    <t>Los OR reportan trimestre vencido</t>
  </si>
  <si>
    <t>No se reporta avance, todo el equipo se encuentra volcado a las medidas que esta tomando el estado para mediante los subsidios, garantizar la prestación de los usuarios en pro de la salud pública, por lo anterior esta meta queda aplazada momentaneamente.</t>
  </si>
  <si>
    <t>Durante el mes de enero  el valor reportado por la SSPD de promedio de duración de interrupciones fue de 2,39 Los valores mas altos se presentan en EMPRESA DE ENERGÍA DEL PUTUMAYO, CEDENAR Y ELECTRICARIBE. Durante el mes de febrero y marzo  el valor reportado por la SSPD de promedio de duración de interrupciones fue de 0</t>
  </si>
  <si>
    <t>Durante el mes de enero del año 2020, el valor reportado por la SSPD de promedio de cantidad de interrupciones fue de 3,68 veces. Los valores mas altos se presentan en EMSA, ELECTRICARIBE y CEDENAR. Durante el mes de febrero, el valor reportado por la SSPD de promedio de cantidad de interrupciones fue de 3,63 veces, los valores mas altos se presentan en EEBP y ElectroHuila.Durante el mes de marzo el valor reportado por la SSPD de promedio de cantidad de interrupciones fue de 10,10 veces</t>
  </si>
  <si>
    <t>Durante el mes de Enero del año 2020, el valor reportado por XM de la capacidad instalada de generación eléctrica fue de 17507,34 MW. Durante este mes no entró en operación ninguna nueva central y hubo modificaciones en las existentes por lo que la capacidad instalada disminuyó.
Durante el mes de Febrero del año 2020, el valor reportado por XM de la capacidad instalada de generación eléctrica fue de 17527,93 MW. Durante este mes entró en operación la Central de AUTOG FERTICOL de 17 MW, la central AUTOG TURGAS de 3,5 MW y la AGPE SFV MCDONALDS SOLDEDAD de 0,09 MW.
Durante el mes de marzo del año 2020, el valor reportado por XM de la capacidad instalada de generación eléctrica fue de 17529,13 MW. Durante este mes enttró en operación la PCH LA LIBERTAD de 1,2 MW</t>
  </si>
  <si>
    <t>Durante el mes de enero de 2020, se registraron 546 nuevos usuarios beneficiados con programa de eficiencia energética. Se Realiza el recambio de bombillas para parte de los usuarios de los estratos 1, 2 y 3 del Archipielago de San Andrés, Providencia y Santa Catalina. (A enero habían 8.420 usuarios beneficiados y aprobados por la Interventoría)
Durante el mes de febrero de 2020, se registraron 3.603 nuevos usuarios beneficiados con programa de eficiencia energética. Se Realiza el recambio de bombillas para parte de los usuarios de los estratos 1, 2 y 3 del Archipielago de San Andrés, Providencia y Santa Catalina. (Actualmente hay 9.951 usuarios beneficiados y aprobados por la Interventoría)Durante el mes de marzo de 2020, se registraron 2.375 nuevos usuarios beneficiados con programa de eficiencia energética. Se Realiza el recambio de bombillas para parte de los usuarios de los estratos 1, 2 y 3 del Archipielago de San Andrés, Providencia y Santa Catalina. (Actualmente hay 11.703 usuarios beneficiados y aprobados por la Interventoría).</t>
  </si>
  <si>
    <t>No ha ocurrido avance con respecto al periodo anterior. La interconexión con Panamá se viene manejando desde las agendas interministeriales, el refuerzo de la interconexión con Ecuador no presneta avance y la regasificadora del pacífico continúa en proceso de adjudicación por parte de la UPME.</t>
  </si>
  <si>
    <t>En febrero se conectaron: 47 nuevos usuarios PDET por FAER, 1 nuevo usuario por FAZNI y 533 nuevos usuarios por PTSP. En el mes de marzo se conectaron 505 usuarios de un contrato FAZNI en condoto Choco.</t>
  </si>
  <si>
    <t>De acuerdo con el reporte que entregaron las empresas distribuidoras de este servicio, correspondiente al cuarto trimesre de 2019, a nivel nacional se cuenta con 10.075.547 usuarios de gas combustible por redes (gas natural y GLP por red).</t>
  </si>
  <si>
    <t>El Ministerio de Minas y Energía se encuentra avanzando en la formulación de un proyecto de inversión que permita efectuar conversiones de hogares que usan leña para cocinar por GLP, teniendo en cuenta las recomendaciones de las consultorías de la UPME y el DNP.</t>
  </si>
  <si>
    <t>En cumplimiento de lo señalado en el numeral 8 del artículo 8 de la Ley 1437 de 2011, en concordancia con lo previsto en el inciso 2 del artículo 2.1.2.1.14 del Decreto 1081 de 2015, sustituido por el artículo 1 del Decreto 270 de 2017 y las resoluciones 4 0310 y 4 1304 de 2017, se públicó para participación ciudadana el Proyecto de Proyecto de Resolución “Por la cual se adopta el Plan de Abastecimiento de Gas Natural y se adoptan otras disposiciones”.</t>
  </si>
  <si>
    <t>Revision de la ultima matriz de comentarios consolidada</t>
  </si>
  <si>
    <t>Revision de todos  los comentarios luego de la ultima presentación realizada</t>
  </si>
  <si>
    <t>Se adjudico consultoria el 16 de marzo de 2020</t>
  </si>
  <si>
    <t>El Análisis de Impacto Normativo fue publicado a comentarios de la ciudadanía entre el 12 y el 26 de marzo de 2020. Los comentarios fueron resueltos por ambos Ministerios.</t>
  </si>
  <si>
    <t>En revisión por Oficinas Asesoras Jurídicas de los Ministerios de Minas y Energía y Ambiente y Desarrollo Sostenible, así como su memoria justificativa y su análisis de impacto normativo.</t>
  </si>
  <si>
    <t xml:space="preserve">Se revisó el estudio realizado para el MME y planteó cronograma para la implementación del programa QA/QC </t>
  </si>
  <si>
    <t>De acuerdo con la adaptación por parte del nuevo operador del sistema y los procesos de migración de la plataforma, se tuvo atención en la plataforma y aplicativos de manera permanente. El índice de satisfacción por parte de los usuarios fue del 86%, es de anotar que durante los tres primeros meses no se tenía una oblogación por parte del contratista</t>
  </si>
  <si>
    <t>Se presentó propuesta por grupo técnico de ambos ministerios a los Ministro del Diseño del esquema de flexibilización.</t>
  </si>
  <si>
    <t>Debido a la contingencia del COVID-19, se realizaron comentarios de ajuste al documento por parte de la DH, sobre las proyecciones y estimaciones de varios indicadores.</t>
  </si>
  <si>
    <t>Se requierió de los transportadores autorizados del paìs sus planes de manejo de riesgo y atención de desastres en conjunto con la Oficina de asuntos sociales y ambientales.  Y se recibió información de:  Oxy, ODL-Bicenetenario, MANSAROVAR, EQUIÒN, ECOPETROL, CEPSA, CENIT, OCENSA, GEOPARK.</t>
  </si>
  <si>
    <t xml:space="preserve">En Conjunto con Ecopetrol, a partir del 1o de febrero de 2020 con información de la Vicepresidencia de Operaciones y Logística de Transporte (VOL) de Ecopetrol S.A. en cabeza de la Gerencia de Apoderamiento (GAH) se consolindan los infomes de  Guías Únicas de Transporte para los agentes de la cadena de distribución de combustibles líquidos derivados del petróleo y Ecopetrol. Basado en lo anterior, se recibe el informe de la gestión de Ecopetrol de la autorización de la emisión, así como del control de las guías. De igual manera se incluye la información del mes de enero de 2020 del uso y legalización de las guías de los agentes autorizados y Ecopetrol, detallando las novedades encontradas, con el fin que se definan en conjunto las acciones y controles a implementar. </t>
  </si>
  <si>
    <t>Se requirió de los transportadores autorizados del paìs sus planes de manejo de riesgo y atención de desastres en conjunto con la Oficina de asuntos sociales y ambientales.  Y se recibió información de:  Oxy, ODL-Bicenetenario, MANSAROVAR, EQUIÒN, ECOPETROL, CEPSA, CENIT, OCENSA, GEOPARK.</t>
  </si>
  <si>
    <t>Se aseguraron recursos (CDP, PLC) y se realizaron y ajustaron de acuerdo a comentarios los Estudios Previos</t>
  </si>
  <si>
    <t>Se realizaron reuniones con la ANM, la Agencia de Cooperación Alemana GIZ y Viceministra para definir estándares a realizar (presa de relaves y drenajes ácidos), así como definir el alcance de los mismos.</t>
  </si>
  <si>
    <t>Se elaboro el documento "LINEAMIENTOS DE POLITICAPARA EL PLAN DE ACCIÓN DEL CARBÓN EN COLOMBIA"</t>
  </si>
  <si>
    <t>Se estra construyendo el plan de acción para la aestrategia de encadenamientos productivos</t>
  </si>
  <si>
    <t xml:space="preserve">Se construyó proyecto de Resolución con el procedimiento 
que fue remitido a la Oficina Asesora jurídica para su revisión con Rad. 3-2020-004213 21-02-2020. </t>
  </si>
  <si>
    <t>RUTA MINERA - 30 de enero Dpto de Bolívar. Actividades suspendidas por contingencia.
 COMITÉ EXPLOSIVOS - Paso a paso construido y en edición por oficina de prensa.
SALINAS - 3-2020-004523 27-02-2020, se envió a la OAJ solicitud de concepto jurídico para la viabilidad de aplicar el Articulo 40 de la Ley del PND saneamiento de bienes afectos
COMITÉ EFICIENCIA Y MODOS - DNP - Reunion el 11-03</t>
  </si>
  <si>
    <t xml:space="preserve">Se elaboró el informe de supervisión al convenio 379 de 2016 suscrito con el SGC, correspondiente al primer trimestre del año 2020. El informe se encuentra en revisión y aprobación </t>
  </si>
  <si>
    <t>• Elaboración informes de seguimiento ANM IV trimestre 2019, II semestre 2019, anual 2019
• Revisiones documentales de tipo técnico 74 y revisiones documentales jurídicas 130
• Se revisó el informe del primer bimestre 2020 de ANM, se realizaron las observaciones
• Distribución de expedientes revisión técnica y jurídica  ANM y GA (ingenieros y abogados)
• Elaboración de plan de visitas de inspección</t>
  </si>
  <si>
    <t xml:space="preserve">Se formuló y valido plan de mejoramiento para las delegadas. Se solicalizó con delegadas oportunidades de mejora y resultados del seguimiento efectuado
</t>
  </si>
  <si>
    <t>Se  formuló plan de  sensibilización para delegadas.</t>
  </si>
  <si>
    <t>En desarrollo de las actividades para lograr las metas</t>
  </si>
  <si>
    <t>Actividades programasdas para posteriores trimestres</t>
  </si>
  <si>
    <t>Se inicia proceso para establecer línea base</t>
  </si>
  <si>
    <t>Meta con rezago aún no se tiene el reporte</t>
  </si>
  <si>
    <t>Se esta estructurando la estrategia de intervención territorial para el mes de junio</t>
  </si>
  <si>
    <t>Se espera contar con el intrumento para la toma de decisiones durante el segundo semestre de 2020</t>
  </si>
  <si>
    <t xml:space="preserve">Se avanzado en la definición de alcances, con la finalidad de construir los insumos necesarios para la elaboración del documento de investigación. </t>
  </si>
  <si>
    <t>Debido a las medidas tomadas por el gobierno nacional por el Covid - 19, las administraciones locales de Buriticá y Jericó, no facilitaron la información para el análisis del estado de los esquemas de ordenamiento territorial de esos municipios, razón por la cual no se podido armonizar las actividades minero energeticas.</t>
  </si>
  <si>
    <t xml:space="preserve">
(i) Se avanzo en la contratación del profesional por parte de la OAAS, y se coordinó con el equipo intra e inter institucional para seguimientos de proyectos del Sector.
(ii)Se cuenta con la herramienta diseñada y en funcionamiento para el seguimiento de PINES Y de Mesas de alto nivel, la cual se construyó por parte de Presidencia a través DNP.
(iii) Se ha realizado mesas colaborativas de trabajo con GEB.
(iv) Se ha participado en dos espacios de PINES y CIIPE., y se ha identificado alertas y se ha gestionado trámites para proyectos priorizados.
(v) Se adelantaron mesas interinstitucionales con Autoridades Ambientales del orden nacional y regional.  (PINES y sesión CIIPE realizada el 20 de abril.)
</t>
  </si>
  <si>
    <t xml:space="preserve">
Se avanzó en la validación de los resultados de los estudios de eficiencia energética, las metas cuantitativas de adaptación y el portafolio de medidas de adaptación basada en ecosistemas de Paz de Ariporo. Adicionalmente, se trabajó en formalizar tres manifestaciones de interés de acuerdos voluntarios (ACOLGEN, ACP y XM). También se programaron cuatro mesas de cambio climático para inicio del mes de Mayo</t>
  </si>
  <si>
    <t>Proceso en desarrolo, se avanza en la generación de un Convenio de Asociación 2020, Convenio que esta en proceso</t>
  </si>
  <si>
    <t>Se avanzó en los estudios técnicos de la reglamentación, así como el estado de arte de la misma. También se seleccionó el consultor internacional que realizará la propuesta de reglamentación.</t>
  </si>
  <si>
    <t>Se identificaron los proyectos que serán registrados en la plataforma RENARE. Adicionalmente, se esta preparando la información para el registro.</t>
  </si>
  <si>
    <t>Se identificaron tres posible municipios en los que se puede desarrollar un piloto de gestión activa de la demanda</t>
  </si>
  <si>
    <t xml:space="preserve">(i) Se instaló el comité de relacionamiento territorial de Soto Norte (DMN, DFN, OAAS, ANM), y se recogieron insumos para la elaboración del diagnóstico.  Posteriormente se inició la elaboración del diagnóstico, actualmente está en proceso de ajustes. </t>
  </si>
  <si>
    <t xml:space="preserve">
(i) Se avanzó en la instalación del Subcomité de manera informal, durante el primer trimestre se ha sesionado una vez. El Decreto 328 asignó la responsabilidad de ejercer la Secretaría técnica del Subcomité a MinInterior, la OAAS realizó el respectivo empalme. 
(ii) Se ha avanzado en la metodología de conformación de las mesas y se encuentra pendiente la expedición de un nuevo decreto que amplíe los plazos definidos por el Decreto 328 del 2020. De manera preliminar, si se dan las condiciones se tiene previsto instalar las mesas para el mes de agosto de 2020.
</t>
  </si>
  <si>
    <t xml:space="preserve">Debido a las medidas tomadas por el gobierno nacional por causa del Covid 19, los procesos de Consulta Previa se han postergado viéndose afectada su ejecución. </t>
  </si>
  <si>
    <t>(i) Se construyó la línea base preliminar para la implementación de la herramienta y se construyeron los lineamientos de género para el sector minero energetico.</t>
  </si>
  <si>
    <t xml:space="preserve">(i) Se recopiló información respecto a la participación de las mujeres (funcionarias y contratistas), y se construyó línea base (adscritas) vigencia enero - marzo 2020. 
(ii) Se realizó acompañamiento técnico a dependencias del Ministerio para la inclusión de la variable de género en los proyectos formulados y/o implementados: Se ha avanzado en la implementación del enfoque de género en proyectos de la Dirección de (Hidrocarburos).
(iii) Por fuerza mayor relacionado con las medidas de contención COVID 19, no se ha podido convocar el comité. Sin embargo, este tema está en la agenda del Despacho de la Ministra para citar a la primera sesión del comité.
</t>
  </si>
  <si>
    <t xml:space="preserve">Se avanzó en la coordinación con autoridades  municipales y se llevaron a cabo  los siguientes espacios de coordinación y concurrencia: 
Total primer trimestre 2020  - 19 espacios de coordinación y Concurrencia
</t>
  </si>
  <si>
    <t xml:space="preserve">
(i) Se consolidó el equipo de trabajo encargado de planear, diseñar y hacer seguimiento a las actividades relacionadas para la elaboración del lineamiento técnico. 
(ii)Se estableció contacto con PNUD a fin de realizar una alianza estratégica y conseguir apoyo para la elaboración del documento.  Como resultado de este proceso, se acordó la suscripción de un convenio. 
(iv) Se elaboró un documento de marco lógico para el desarrollo del lineamiento técnico.
</t>
  </si>
  <si>
    <t>Durante el primer trimestre  de 2020 se recibieron y tramitaron catorce (14)) solicitudes de revision de proyectos normativos, regulatorios y legislativos</t>
  </si>
  <si>
    <t>Actividad programada para el iv trimestre</t>
  </si>
  <si>
    <t>Durante el primer trimestre de 2020 se recibieron y tramitaron cuatro (4) solicitudes de aplazamiento de fecha de entrada en operación de proyectos sector eléctrico</t>
  </si>
  <si>
    <t>Durante el trimestre de 2020 se recibieron  y tramitaron cuatro (4) solicitudes de declaratoria de utilidad pública e interés social proyectos eléctricos y áreas  necesarias para su construcción y protección</t>
  </si>
  <si>
    <t>Durante el primer trimestre  de 2020 se recibieron  treinta y cinco (35) solicitudes de conceptos juridicos y dp, de las cuales se tramitaron treinta y dos</t>
  </si>
  <si>
    <t xml:space="preserve">Durante el primer trimestre  de 2020 los apoderados atendieron ciento veintiocho (128) actuaciones procesales en los procesos en los que es parte el ministerio de minas y energia                </t>
  </si>
  <si>
    <t>Actividad programada para el ii y iv trimestre</t>
  </si>
  <si>
    <t>Documento de acciones de carácter jurídico-administrativo a implementar en los procesos que tenga parte sector minero energético, en el marco del litigio de alto impacto</t>
  </si>
  <si>
    <t>Creacion del plan de comunicaciones para la transformacion cultural
Lanzamiento de la transformacion cultural (La Nueva Energia)
Medicion inicial del lanzamiento de la tranformacion cultural</t>
  </si>
  <si>
    <t>Produccion de videos y contenidos para redes sociales, relacionados con la importancia del sector minero energetico en la vida de los Colombianos.
 Medicion del alcance de las publicaciones durante el primer trimestre del 2020</t>
  </si>
  <si>
    <t>Creacion de un mapa de medios nacionales y regionales, con sus respectivas audiencias según estudios de Medios.
 Registro mes a mes de las publicaciones mediaticas del Ministerio con su correspondiente impacto, en terminis de audiencia.</t>
  </si>
  <si>
    <t>Divulgacion de contenidos pedagojicos sobre la transicion energetica de colombia, a la ciudadania en general, a traves de las plataformas del ministerior</t>
  </si>
  <si>
    <t xml:space="preserve">Insumos existentes revisados y mapeo de ejemplos de protocolo de comunicacion publica de sectores similares al nuestro (Nacionales e iternancionales)
</t>
  </si>
  <si>
    <t>El Ministerio de Minas y Energía ha recibido un total  51 requerimientos de los cuales 21 son de Senado y 30 de Camara, de estos se ha dado respuesta a 45 a 17 de Senado y 28 de Camara. Se encuentran 6 en vistos buenos de las areas misionales. en relacion a los enviados se evidencia la trazabilidad por aplicativo p8 y Drive de Seguimiento de la oficina.</t>
  </si>
  <si>
    <t>En realación a los requerimientos de control politico es de aclarar que teniendo en cuenta la emergencia COVID 19, Y por los distintos planes de contingencia no se realizo ninguna citación ni debate en relación al Congreso de la Republica y la cartera de Minas y Energia.</t>
  </si>
  <si>
    <t>El Ministerio de minas y energia en lo que va del 2020 ha realizado los avances y solicitudes en relacion a los conceptos de Impacto del Sector Mineroenergetico, de lo mencionado se trabajo sobre 4 conceptos de los cuales a dos se le emitio el respectivo concepto por parte de esta cartera, teniendo en cuenta lo anterior los dos pendientes se encuentran en solicitud de insumos segun corresponda bien sea a las entidades adscritas o a las areas Misionales.</t>
  </si>
  <si>
    <t>En el primer trimestre se radicó la "solicitud de procedencia y oportunidad del trámite de Consulta Previa del proyecto de Ley". Asi mismo se iniciaron las socializaciones en territorio logrando un avance del 90% aprox, sin embargo las medidas adoptadas por el Gobierno Nacional y Locales por la emergencia imposibilitaron la finalización de la consulta y radicación del proyecto de Ley .
Por lo anterior el 30 de marzo  los Ministros de Energía, Hacienda e Interior presentaron ante el  Congreso un oficio informando el avance de la consulta y las medidas adoptadas por las cuales no fue posible radicar el proyecto de Ley, resaltando el compromiso de continuar con los trámites pendientes en el marco de la normativa vigente.</t>
  </si>
  <si>
    <t xml:space="preserve">Duante el primer trimestre fue Aprobado el proyecto "Ampliación de redes eléctricas de media y baja tensión en la zona rural dispersa del municipio de Tauramena (Casanare) $5900 millones 282 nuevos usuarios. </t>
  </si>
  <si>
    <t>En el primer trimestre se aprobaron proyectos con recursos de asignación para la paz y asignaciones directas en donde se logró la conexión de 3865 nuevos usuarios de energía en en los municipios de Dibulla y Fonseca (La Guajira), Puerto Libertador (Córdoba), Acandí (Chocó), Tauramena (Casanare) y VistaHermosa (Meta)</t>
  </si>
  <si>
    <t>En el primer trimeste se aprobaron poryectos con recusos del  SGR, en donde se logró la conexión de 985 nuevos usuarios de gas por redes en el municipio de Canalete (Córdoba ) y 8713 en otros municipios a nivel  nacional.</t>
  </si>
  <si>
    <t>En el primer trimestre se aprobaron recursos de Asignación Paz para los proyectos en los municipio de  Dibulla y Fonseca (La Guajira) , Puerto Libertador (Córdoba), Acandí (Chocó), VistaHermosa (Meta),Vigia del Fuerte (Antioquia),  Cartagena del Chaira y San Vicente del Caguan (Caqueta).</t>
  </si>
  <si>
    <t>Por la contingencia, no se cuenta con el tiempo para hacer el acompañamiento a lo proyectado. Se podrán proyectar 1 o 2 entregas x mes de proyectos estratégicos en servicio de las comunidades. Pensando que a partir de Julio se retomen actividades, se proyectan 6 acompañamientos.</t>
  </si>
  <si>
    <t>Durante el primer trimestre de 2020 se ejecutaron satisfactoriamente las actividades que se tenian programadas, por tanto la ejecución general del Plan Estratégico de Talento Humano está en un 16% y el cumplimiento respecto a la meta del trimestre fue de 16.84%</t>
  </si>
  <si>
    <t xml:space="preserve">Para el I trimestre no corresponde avance, pues el resultado de la encuesta está previsto en el IV trimestre, de acuerdo con la programación.
</t>
  </si>
  <si>
    <t xml:space="preserve">Para el I trimestre no corresponde avance, pues  la definición de incentivos está prevista en el IV trimestre, de acuerdo con la programación.
</t>
  </si>
  <si>
    <t xml:space="preserve">Para el I trimestre no corresponde avance, porque la medición de clima está prevista en el IV trimestre, de acuerdo con la programación.
</t>
  </si>
  <si>
    <t>Se aperturaron los expedientes 401-01-299 y 401-01-300</t>
  </si>
  <si>
    <t>Se recaudaron $61.809.512,26</t>
  </si>
  <si>
    <t>Se desarrolla la Actualización de la Política del Servicio al Ciudadano, se prepara una primera versión del documento y se programa para el mes de abril 2020 una retroalimentación de parte de todos los miembros del GGISC para contemplar un desarrollo holístico del documento base del plan de la vigencia 2020.</t>
  </si>
  <si>
    <t>Se programa dar inicio a la actualización del portafolio de productos y servicios del MinEnergía, una vez se tenga completo el avance de la Política de Servicio alCiudadano; con el fin de permitir el enlace adecuado de los dicumentos.</t>
  </si>
  <si>
    <t>A continuacion se describe el proceso de racionalizacion de tramites y servisios: del levantamiento  inicial de información para determinar otros trámites y servicios que se solicitan ante Ministerio de Minas y Energía se identificaron los siguientes: 
De 31 tramites y servicios del levantamiento de información del sistema P8,  luego de revisión de la normatividad  al detalle,  se agruparon en  19 servicios (descripción, requisitos para solicitud, tiempos, productos).
Se diseñaron plantillas para solictud de los ciudadnos en busca que la informacion este normalizada y se puieda hacer seguimiento.  
Luego de identificar las limitantes para este seguimiento se configuro en el CRM, la opción de tramites y Servicios, fecha de asignación, radicado de respuesta P8, fecha de respuesta y Gestor a cargo. 
Se proyectó memorando para envio de insumos a planeación para oficializar trámites y servicios de los identificados.</t>
  </si>
  <si>
    <t>Se están revisando las bases de datos de los grupos de valor de la Dirección de Energía Eléctrica, para realizar el proceso de medición de la satisfacción, se está adelantando la gestión de la mano de la Dirección de Energía para la construcción de elementos como el diseño muestral, el diseño del instrumento de recolección de la información.</t>
  </si>
  <si>
    <t>Se adelantó todo el proceso contractual, nos encontramos estructurando el estudio previo y un sondeo de mercado con el fin de conocer el valor para Contratar la implementación y puesta en marcha de acciones de innovación y sensibilización encaminadas al mejoramiento del servicio del Ministerio de Minas y Energía y el planteamiento de soluciones a retos propios de la dinamicidad del sector minero energético.</t>
  </si>
  <si>
    <t>A la fecha se tiene planteada la estrategia basando la evaluación del equipo de acuerdo con los cuatro grupos de perfiles: orientado a mantener, orientado a hacer, orientado a pensar y orientado a cambiar. Se realizará un taller en la primera semana de junio para identificar los perfiles del equipo y de aucerdo con los resultados iniciar el trabajo de análisis de orientación a resultados de acuerdo con la cadena de valor</t>
  </si>
  <si>
    <t>Si bien para el primer trimestre no fue definido avance requerido, dado que la ejecución del proceso contractual soporte de la adquisición del SGDEA se prevé iniciar a partir del segundo semestre de 2020. Se reportan los siguientes avances frente al objetivo previsto:
- Se adelantó la contratación del equipo base para la formulación del pliego licitatorio tendiente a adquirir el software SGDEA y servicios conexos.
- Se formularon los documentos técnicos base para la viabilización de la contratación. Actualmente en evaluación por parte del Grupo de Gestión Contractual.
Dada la contingencia derivada de la crisis de salubridad, se anticipó la difusión de procesos y tramites en soporte digital, apoyados inicial y temporalmente, por el aplicativo soporte de correspondencia, permitiendo dar continuidad a la operación y prestación de servicios por parte del Ministerio, mediante el uso de los canales digitales y soporando la documentación, particularmente las comunicaciones oficiales (internas, externas y sus anexos )  en el aplicativo P8.</t>
  </si>
  <si>
    <t>Se ha gestionado el 70%  del desarrollo de la herramiento de pago digital a los contratistas a través de la herramienta Neón</t>
  </si>
  <si>
    <t>Gestión pendiente programada para el ultimo trimestre de 2020</t>
  </si>
  <si>
    <t>Se adelantaron las gestiones para la sistematizacion del procesos de solicitudes de CDP en el sistema Neon</t>
  </si>
  <si>
    <t>Actividad pendiente a desarrollarse en el segundo semestre del año 2020</t>
  </si>
  <si>
    <t>La herramienta inicia su  etapa de produccion a apartir del mes de MAYO de 2020</t>
  </si>
  <si>
    <t>- Se realizó una modificacion al grupo de Estratégico del Sector Extractivo para obtener una mejor sensación de espacio, aumento de 5 puestos de trabajo y una mejor circulación del aire. Adicionalmente se dotó de ventiladores.
-Se mejoró y acondicionó un espacio de co working para la carrera 50, donde se adecúo una sala de espera, se dotó con televisión, y tablero para presentaciones.
-Se adecúo un espacio de co working en el tercer piso, Subdirección Administrativa y Financiera , dotado con mesas, sillas, puntos de red, video beam, ventilador e iluminación.
- Se trasladó la sala de conductores dandoles más espacio, donde se adecuó sala de descanso, se dotó de puntos de red, computadores, y televisión.
-Se intervino la sala de juntas del Depacho de la Ministra, mejorando iluminación,  pintura, tableros de pared</t>
  </si>
  <si>
    <t>Para el primer trimestre no se tenía proyectado ningún avance.</t>
  </si>
  <si>
    <t>- El día 20 de Marzo se adjudico el contrato cao 003 de 2020 a la empresa ALCSETEC SAS, para la adquisición de bicicletas estándar y eléctricas con sus accesorios
de protección y seguridad y kit de despinche.
- Se realizarán campaña a partir del mes de Mayo para fomentar el uso de la bicicleta como medio de transporte alternativo y sostenible, se comenzara generado expectativa y fomentado su uso de la bicicleta por medio de piezas enviadas a los correos institucionales con el apoyo de la oficina de comunicaciones .
- El día 24 de febrero nos comunicamos por medio de Instagram con la empresa Grimm, el día 25 de febrero con la empresa voom vía por medio de correo electrónico  y el día 20 de marzo con la empresa Consmic por medio de correo electrónico, donde las tres nos informan que la alcaldía limito su operación y por ende no podía realizar la instalación de los patineteros, pero que estaban trabajando en la ampliación de la cobertura de funcionamiento, el día 26 de marzo se solicito a Secretaria de Movilidad por medio del radicado No. 476572020, la validación de esta información que nos daban las empresas y nos informaron que para la prestación del servicio las empresas deben cumplir con una serie de requerimientos previos a la autorización.</t>
  </si>
  <si>
    <t xml:space="preserve">Durante el Primer trimestre del año 2020 se logro realizar 5 campañas con la finalidad de reducir los consumo del Ministerio, </t>
  </si>
  <si>
    <t>Energía: Para el primer trimestre de la vigencia 2020 se observa una reducción del 2,5 % en el consumo de energía respecto al consumo total de la vigencia 2019, de igual manera al realizar un análisis más detallado se puede identificar que al comparar los meses de enero, febrero y marzo del año 2020 con los de años anteriores en promedio la reducción del consumo ha sido de un 15 % mensual.
Agua: El consumo que se observa en la gráfica muestra cómo se venía presentando un aumento en el consumo del 24 % para la vigencia 2020 respecto a la vigencia 2019 esto debido al aumento del número de contratistas y los periodos de vacaciones de los funcionarios, para el mes de marzo debido medida del teletrabajo y cuarentena nacional como medida de control contra la emergencia del COVID-19, en el mes de marzo se presentó una reducción del 45 % respecto al mes anterior y de un 0,6 % con respecto al consumo de la vigencia 2019.
Papel: Durante el primer trimestre de la vigencia 2020 se presentó un aumento del 14 % con respecto al mismo periodo de la vigencia 2019, en un análisis más amplio durante la vigencia 2020 se habiendo trascurrido el 25% del año, el Ministerio ha consumido el 20 % de papel respecto a las vigencias anteriores, que en general se podría ver como un ahorro del 5%.</t>
  </si>
  <si>
    <t xml:space="preserve">En el mes de marzo se elaboro la encuesta de satisfacción de servicio con la cual se medirá, la eficiencia y efectividad de los servicios presetados por el Grupo de Servicios Administrativos a los funcionarios y contratistas del Ministerio </t>
  </si>
  <si>
    <t>No se presenta novedad dentro de la programación de este periodo</t>
  </si>
  <si>
    <t>Correo electrónico febrero 7, Agradecimiento por disposición y apoyo para los procesos de la Dirección de Formalización Minera</t>
  </si>
  <si>
    <t xml:space="preserve">Se desarrollaron dos (2) campañas de prevención en el primer trimestre. 1. Campaña de publicación de resultados del buzón de Línea Ética a través de Vivo energía. 2. Se realizó una campaña (1) en la cual se conformó del grupo de Líderes de Transparencia y ya se están desarrollando las capacitaciones en temas de corrupción con los integrante. </t>
  </si>
  <si>
    <t>Se realizó una (1) sesion de la red de asuntos disciplinarios del sector minero energético el 16 de febreroen la cual se presentó la resolución oficial de conformación de la red firmada por la Ministra, tal como esta proyectado en el plan de acción para el primer trimestre.  De igual forma se cumplió con una (1) iniciativa consitente en la creación formala a traves de la resolución 4 0060 del 11 de febrero de 2020 firmada por la Ministra de Minas y Energía en la cual se crea formalmente la red de asuntos displinarios del sector de minas y energía</t>
  </si>
  <si>
    <t>El 31 de marzo se realizó la primera (1) capacitación a los líderes de transparencia e integridad del MinEnergía en la cual se expuso el conflicto de interés en el servicio público y la efectiva denuncia en el buzón de línea ética.</t>
  </si>
  <si>
    <t>Se firmaron las cinco (5) actuaciones disciplinarias proyectadas en el plan de acción 2020.</t>
  </si>
  <si>
    <t>Se realizaron cinco (5) comités de impulso procesal y 1 comité de impulso extraordinario en el primer trimestre como fue proyectado en el plan de acción.</t>
  </si>
  <si>
    <t>Se consolidó una (1) alianza estratégica con transparencia por Colombia en el primer trimestre de 2020 por medio del acuerdo marco de entendimiento entre el MinEnergía y la Organización.</t>
  </si>
  <si>
    <t>Se realizó una (1) capacitación con el tema de "In Dubio Pro Disciplinario " a cargo de la funcionaria Valeria Alejandra Guillen, se capacitó efectivamente a los miembros del Grupo en temas de gran importancia para la función disciplinaria.</t>
  </si>
  <si>
    <t>El primer trimestre se avanzó en reuniones y enlaces con el DNP, para la firma de un convenio interadministrativo , con el objetivo de adquirir la herramienta tecnológica SISGESTION. Este será el instrumento de gestión que se implementará en el año 2020</t>
  </si>
  <si>
    <t>A la fecha no se han realizado talleres o mesas de trabajo porque estas se encuentran planeadas para realizarse a partir del mes de junio del presente año</t>
  </si>
  <si>
    <t>Durante el priimer trimestre se trabajó en el diseño y construcción de un instrumento, para realizar el seguimiento a indicadores, el cual en conjunto con la Unidad de Resultados se ha ido adecuando a las necesidades de la entidad. Este ya se encuentra listo para migrar a Office 365</t>
  </si>
  <si>
    <t>Se están adelantando acciones para contar con un grupo que realice los pilotos de las sendas de valor a intervenir. Se estima contar en el mes de junio con este equipo de trabajo para definir el plan de trabajo a desarrollar durante el segundo semestre</t>
  </si>
  <si>
    <t>Esta acción está prevista una vez se conforme el equipo y se establezca el plan de trabajo, previsto para el mes de junio</t>
  </si>
  <si>
    <t>Se establecieron las características técnicas de la solución a implementar, la cual está en proceso.</t>
  </si>
  <si>
    <t>La contatación de los ingenieros de Desarrollo, se tiene contemplada para el segundo trimestre</t>
  </si>
  <si>
    <t>Se inició el trabajo de la App "Comparto Mi Energía" a través del cual se  hacen donaciones para ayudar a las personas de estratos 1, 2, 3, y 4 en el pago del consumo de energía</t>
  </si>
  <si>
    <t>Para este periodo se estuvo trabajando con la herramienta actual Google Apps, mientras se hacía análisis comparativo  para la adquisición de Microsoft Office 365, la cua lse preve tener implementada en mayo de 2020.</t>
  </si>
  <si>
    <t>No se reporta avance</t>
  </si>
  <si>
    <t>No se reporta nada, pues el Portal hoy día es competencia de Oficna de Prensa y Comunicaciones</t>
  </si>
  <si>
    <t>Se elaboró Informe de seguimiento – Atención a Entes Externos de Control, con corte a 31 de marzo de 2020, donde se registra la atención a los requerimientos y la atención de la auditoría por el ente de control fiscal.</t>
  </si>
  <si>
    <t>Se elaboró avance del Programa de Auditoría Interna Independiente, con corte a 31 de marzo de 2020, el cual se encuentra en revisión para su postrerior publicación en el Portal Web de la entidad.</t>
  </si>
  <si>
    <t>Las Mesas de Análisi y valoración de Riesgos, están programadas para el segundo, tercer y cuarto trimestre de 2020.</t>
  </si>
  <si>
    <t>La auditoria del sistema de administración de riesgos del MME esta programada para el tercer trimestre de 2020</t>
  </si>
  <si>
    <t>Se efectuó Mesa de Mejoramiento &amp; Prevención de Riesgos, sobre la revisión del flujo para la expedición de actos administrativos a través de resolución, el 5 de febrero de 2020, con el Grupo de Gestión de Información y Servicio al Ciudadano.</t>
  </si>
  <si>
    <t>Las Mesas de Seguimiento a la Gestión por Área Organizacional, están programadas para el tercer y cuarto trimestre de 2020.</t>
  </si>
  <si>
    <t>La Oficina de Control Interno elaboró el Programa de Auditoría Interna Independiente - PAII 2020, el 21 de febrero de 2020. Este documento es suceptible de modificaciones.</t>
  </si>
  <si>
    <t xml:space="preserve">Ejecutado </t>
  </si>
  <si>
    <t>Avance por dependencia</t>
  </si>
  <si>
    <t>Programación 
I</t>
  </si>
  <si>
    <t>100</t>
  </si>
  <si>
    <t>Seguimiento trimestral a la ejecución del Plan Estratégico de Talento Humano vigencia 2020</t>
  </si>
  <si>
    <t>Se ha dado atención a la totalidad de solicitudes que las contrapartes nacionales realizan a OIEA</t>
  </si>
  <si>
    <t>En el mes de febrero, se remitió al OIEA el portafolio de Proyectos ARCAL.
En fecha 6 de mayo, se realizó el Comité de Priorización de Proyectos.</t>
  </si>
  <si>
    <t>En 25-feb-2020, se remitió a OIEA informe de Salvaguardias correspondiente a trimestre 1. En 7-abr-2020, se remitió a la Oficina de Planeación el reporte correspondiente a 1er trimestre.</t>
  </si>
  <si>
    <t>Se expidió Licencia de operación al Almacén de fuentes radiactivas en desuso - Almacén 1. Se otorgó prórroga a Instalación Centralizada para la Gestión de Desechos Radiactivos , ICGDR - Almacén 2.</t>
  </si>
  <si>
    <t>Se inspeccionó la Instalación Centralizada para la Gestión de Desechos Radiactivos, ICGDR-Almacén 2</t>
  </si>
  <si>
    <t>En fecha 11-feb-2020, se cerró un proceso de solicitud por información inconsistente. Actualmente, se atiende nueva solicitud realizada por la misma Instalación, cuyo objeto es la calibración de detectores de radiación.</t>
  </si>
  <si>
    <t>Como parte del seguimiento a la delegación de funciones, el MME adelanta acciones para que la información del SGC sea almacenada en servidores del MME. El SGC remitió informe de delegación al cual el MME realizó requerimientos</t>
  </si>
  <si>
    <t>Los proyectos de reglamentos están en discusión con Ministerio de Transporte y MinCIT</t>
  </si>
  <si>
    <t>Grupo de Infraestructura Tecnologica</t>
  </si>
  <si>
    <t>Valor Ejecutado a Mayo</t>
  </si>
  <si>
    <t>A 31 de mayo se registraron 1245 nuevos usuarios:75 nuevos usuarios en Bolívar, 764 nuevos usuarios en Casanare, 210 nuevos usuarios en Chocó, 135 nuevos usuarios en Córdoba y 61 nuevos usuarios La Guajira; financiados con recursos del SGR</t>
  </si>
  <si>
    <t>Se asignaron recursos FAER a un total de 7512 usuarios, de los cuales 7249 son nuevos usuarios</t>
  </si>
  <si>
    <t>Se asignaron recursos FAZNI a 7965 usuarios</t>
  </si>
  <si>
    <t>En el primer trimeste de 2020 los OR reportaron los diguientes usuarios: 1 electrocaqueta, 592 EPM, 117 EPSA, 35 EEP S.A, 143 codensa, 28 EMCALI, 323 electrohuila, 344 ESSA, 28 CEO, 588 EBSA, 1 EEBP, 340 CENS, 50 ENERGUAVIARE, 13 EMEESA, 387 CHEC</t>
  </si>
  <si>
    <t>En junio se realizará la presentación de los insumos del PIEC, No se reporto avance en el mes de mayo, el decreto sigue en la OAJ. Debido a esto se trabajo en la actualización de cronograma, El borador se envio a OAJ con los últimos comentarios, desde entonces no se tiene respuesta.</t>
  </si>
  <si>
    <t>El 27 de mayo estuvo listo el Dasboard de visualización de FOES e inmediatamente iniciaron el proceso de diseño del FSSRI-SIN</t>
  </si>
  <si>
    <t>No ha iniciado debido a que primero debian enviar el cronograma a TICS</t>
  </si>
  <si>
    <t>Información sujeta a cambios debido a temas regulatorios relacionados con la CREG 015 del 2018, la SSPD ahora no cuenta con los reportes actualizados. En el momento estamos en una etapa de transición entre CREG y XM para dar estos reportes, por lo tanto, es posible que una vez se surta esta etapa se modifiquen los reportes realizados. Se anexa documento enviado por la SSPD explicando la situación.</t>
  </si>
  <si>
    <t>17499MW</t>
  </si>
  <si>
    <t>Durante el mes de mayo del año 2020, el valor reportado por XM de la capacidad instalada de generación eléctrica fue de 17499 MW. Durante este mes hubo una disminución de la capacidad instalada debido al cambio de parámetros técnicos de algunas centrales. Adicionalmente entró en el sistema la central de CELSIA SOLAR ESPINAL de 9.9 MW
Se presenta reducción de la capacidad instalada debido a los cambios de los parámetros técnicos de las centrales existentes. Esto ocurre por la degradación propia de una máquina. El cambio de parámetros técnicos lo realiza cada agente ante XM previa aprobación del CNO.</t>
  </si>
  <si>
    <t xml:space="preserve">Durante el mes de mayo de 2020, se registraron 428 nuevos usuarios beneficiados con programa de eficiencia energética. Se realiza el recambio de bombillas para parte de los usuarios de los estratos 1, 2 y 3 del Archipielago de San Andrés, Providencia y Santa Catalina. (Actualmente hay 13.025 usuarios beneficiados y aprobados por la Interventoría).
</t>
  </si>
  <si>
    <t>No ha ocurrido avance con respecto al periodo anterior. La interconexión con Panamá se viene manejando desde las agendas interministeriales, el refuerzo de la interconexión con Ecuador no presenta avance y la regasificadora del pacífico continúa en proceso de adjudicación por parte de la UPME.</t>
  </si>
  <si>
    <t>A 31 de mayo del año 2020, se registraron 1245 nuevos usuarios con servicio de energía eléctrica, distribuidos así: (75) nuevos usuarios ubicados en el departamento de Bolívar, (764) nuevos usuarios ubicados en el departamento de Casanare, (210) nuevos usuarios ubicados en el departamento de Chocó, (135) nuevos usuarios ubicados en el departamento de Córdoba y (61) nuevos usuarios ubicados en el departamento de La Guajira; financiados con recursos del Sistema General de Regalías.</t>
  </si>
  <si>
    <t>A 31 de mayo del año 2020, se registraron 75 nuevos usuarios con servicio de energía eléctrica en municipios PDET, distribuidos así: (75) nuevos usuarios; financiados con recursos del Sistema General de Regalías, ubicados en el departamento de Bolívar, municipio de Zambrano</t>
  </si>
  <si>
    <t xml:space="preserve">ABRIL: Se llevó a cabo una (1) campaña de transparencia en el marco del Mes de la "Integridad y transparencia "a través de piezas publicadas en Vivo Energía en las cuales se presentó un diccionario transparente con definiciones de delitos contra la administración y se presentó el trámite dado a los reportes recibidos por medio de buzón de Línea Ética. MAYO: A través de los personeros de las zonas de frontera, se remitió por medio de folletos publicitarios la información del Buzón de Línea Ética del Min Energía con el propósito de incentivar las denuncias en zonas criticas donde se podría presentar corrupción. </t>
  </si>
  <si>
    <t>ABRIL: El 30 de abril se realizó una (1) reunión de la red sectorial de asuntos disciplinarios del sector Minera Energético con la participación de todas las autoridades desliñarías de sector. En esta oportunidad se presentó la colaboración con transparencia por Colombia y se definieron puntos fundamentales en el desarrollo del reglamento interno de la red. MAYO: En mayo se firmó por parte de todas las autoridades del sector,  la iniciativa del reglamento interno de la Red de Asuntos Disciplinarios del sector minero energético</t>
  </si>
  <si>
    <t xml:space="preserve">MAYO: Se realizó capacitación sobre el servicio de lo público con la Subdirección de Talento Humano con la participación de la doctora Sandra Rodríguez. </t>
  </si>
  <si>
    <t xml:space="preserve">Teniendo en cuenta la suspensión de términos procesales decretada por el estado de emergencia a raíz del COVID 19, no se firmaron actuaciones disciplinarias en el mes de abril y mayo. </t>
  </si>
  <si>
    <t>ABRIL: Se realizó (1) sesión de comité de impulso procesal para revisar la función disciplinaria desarrollada en la emergencia sanitaria decretada por el Gobierno Nacional. MAYO: Se realizaron (3) sesión de comité de impulso procesal para revisar la función disciplinaria desarrollada en la emergencia sanitaria decretada por el Gobierno Nacional.</t>
  </si>
  <si>
    <t>Teniendo en cuenta la emergencia sanitaria, se suspendieron las comunicaciones con las alianzas en el mes de abril y mayo.</t>
  </si>
  <si>
    <t>Los integrantes del Grupo asistieron a la capacitación "Impacto del código general disciplinario en la jurisdicción y derecho disciplinario del abogado en época de pandemia" realizada por el Consejo Superior de la Judicatura el 4 de mayo de 2020.</t>
  </si>
  <si>
    <t xml:space="preserve">Avance dentro de lo planeado, se cuenta con análisis actual y de prospectiva de las expectativas del sector y de su relación con los actores implicados, así como las perspectivas de la ciudadanía y de las instituciones y entes relacionados. </t>
  </si>
  <si>
    <t>Avance dentro de lo programado, indicador programado para el cierre de la vigencia. Se cuenta con cronograma de capacitaciones a alcaldes par ser implementado en coordinación con la ANM en 53 municipios</t>
  </si>
  <si>
    <t>Durante los meses de abril y mayo se ejecutaron a satisfacción las actividades que se tenian programadas, la ejecución para estos dos meses fue de 9,50%</t>
  </si>
  <si>
    <t xml:space="preserve">Para los meses de abril y mayo no corresponde avance, pues el resultado de la encuesta está previsto en el IV trimestre, de acuerdo con la programación.
</t>
  </si>
  <si>
    <t xml:space="preserve">Para los meses de abril y mayo no corresponde avance, pues  la definición de incentivos está prevista en el IV trimestre, de acuerdo con la programación.
</t>
  </si>
  <si>
    <t xml:space="preserve">Para los meses de abril y mayo no corresponde avance, porque la medición de clima está prevista en el IV trimestre, de acuerdo con la programación.
</t>
  </si>
  <si>
    <t>Durante este mes se realizó: 
1. Redefinición del alcance de la consultoría para la estrategia enfocada solamente en la elaboración de los lineamientos técnicos de política de buenas prácticas para la estandarización de los procesos de minería relacionados con Presas de relaves y Drenajes Ácidos (En explotaciones mineras y presas de relaves).
2. Elaboración de los documentos para el estudio de mercado (Ficha de necesidades) para el proceso de contratación de la consultoría de la elaboración de propuesta de lineamientos técnicos de política de buenas prácticas para la estandarización de los procesos de minería relacionados con Presas de relaves y Drenajes Ácidos (En explotaciones mineras y presas de relaves). Este documento fue enviado al Grupo de Gestión Contractual.
3. Inicio del proceso de la solicitud de contratación mediante la publicación en el SECOP-II de la solicitud de información para la cotización de la consultoría, desde el 21 de mayo de 2020 hasta el 8 de junio de 2020.
4. Elaboración de los documentos de los estudios previos para el proceso de contratación de la consultoría, conjuntamente con la abogada del Grupo de Gestión Contractual.</t>
  </si>
  <si>
    <t>1- Presentacion documento final de " LINEAMIENTOS PARA EL PLAN DE ACCIONDEL CARBON EN COLOMBIA", se remitio documento y presentacion a la Viceministra de Minas y Director de Mineria Empresarial, pendiente socializacion con los gremios ACM y FENALCARBON (Radicado 3-2020-007967)</t>
  </si>
  <si>
    <t>Se tiene preliminar de matriz que contiene el plan de acción para la estrategia de la generación de valor agregado y encadenamientos productivos para el sector minero.</t>
  </si>
  <si>
    <t>Mediante Memorando 3-2020-008013 22-05-2020, la OAJ da respuesta al analisis del proyecto de resolución indicando que no es viable por competencias del Ministerio. Se propone construir un Programa que determine el procedimiento para definir los criterios para selecccionar y actuar sobre estos proyectos, para que posteriormente sea adoptado por resolución. En proceso de construcción del documento.</t>
  </si>
  <si>
    <t>* RUTA MINERA - Se retomen las rutas mineras, se programa para el día 12 de junio llevar a cabo de manera virtual la RM del Cauca.
* COMITÉ EXPLOSIVOS - Paso a paso fue aprobado por la Viceministra y publicado por el Grupo de Comunicaciones.
* SALINAS - Mediante 3-2020-007779 15-05-2020, se dío respuesta a la SAF informando que no es posible usar recursos de regalias para  saneamiento de bienes afectos. Se Plantea modificar o liquidar el convenio interadministrativo.
* COMITÉ EFICIENCIA Y MODOS - DNP - No se ha programado reunión.</t>
  </si>
  <si>
    <t xml:space="preserve">Los informes de supervisión al convenio 379 de 2016, se elaboran trimestralmente, próximo informe corresponde al segundo trimestre y se realizará en el mes de de junio.  </t>
  </si>
  <si>
    <t xml:space="preserve">• Elaboración informes de seguimiento ANM I trimestre 2020
• Revisiones y definición de nuevos indicadores para los proyectos de Recursos y Reservas, Archivo Digital y Control de Producción
• Se realizó la revisón de 200 documentos de tipo técnico  y 371 de tipo jurídico
</t>
  </si>
  <si>
    <t xml:space="preserve">* Presentación del modelo de seguimiento implementará la ANM para realizar las visitas de inspección en época de pandemia
*A la espera de designación de funcionarios por parte de Gobernación de Antioquia, para iniciar concertadamente la  implementación de acciones de mejora.
</t>
  </si>
  <si>
    <t>*En espera validación acciones covid-19 para reprogramar fechas de inspeccion ocular.
*Se re-formulará el plan de sensibilización de acuerdo a la situacion de emergéncia sanitaria con ocasión del covid-19</t>
  </si>
  <si>
    <t>Suspensión de actividades de audiencias por Coyuntura nacional. Cronograma de trabajo integrado entre delimitación y Trámite de Licenciamiento Ambiental del proyecto sera presentado en CIIPE del 02-06-2020. Debe darse estricto cumplimiento a cronograma.</t>
  </si>
  <si>
    <t xml:space="preserve">Suspensión de actividades de campo por Coyuntura nacional.Segunda visita esta priorizada por ANLA para realizar una vez termine la cuarentena nacional. </t>
  </si>
  <si>
    <t>El 11 de mayo, empresa retomo actividades de campo bajo protocolos de bioseguridad. En evaluación efectos de suspensión en cronograma de reasentamiento.</t>
  </si>
  <si>
    <t>Suspensión de actividades de campo por Coyuntura nacional. ANLA y empresa concertaron protocolo para visita virtual guiada. Esta en proceso elaboración de Auto de Inicio para poder programar visita.</t>
  </si>
  <si>
    <t>Se cuenta con documento de acciones de corto, mediano y largo plazo. Dentro del temas de corto plazo se tienen las acciones tomadas en el corto plazo. Así mismo, se esta trabajando en el documento de política para el fortalecimineto de la exploración en el país, con acciones de corto, mediano y largo plazo.</t>
  </si>
  <si>
    <t>El 22 de mayo se realizó reunión con la Agencia Nacional de Minería y el servicio Geológico Colombiano con el fin de que se rpesentaran los avances a la fecha del proceso de asignaciñon de áreas estraégicas mineras que se enciuentra en cabeza de la Agencia Nacional de Minería. En la misma se informó que estña terminando de estructurar los términos de referencia para la contrataciñon del consultor que los ayudará a elaborar los documentos para la asignación de las áreas</t>
  </si>
  <si>
    <t>A junio de 2020 se han realizado diferentes actividades para lograr la inclusión bancaria de los mineros: El 13-05-2020 Se logó establecer una línea directa con la ANM para que las entidades financieras consulten sobre el cumplimiento de los requisitos de los titulares mineros, esto como un primer paso Antes de la implementación del Mecanismo único de Verificación. Así mismo 1. El proceso de contratación con el BID para el piloto de trazabilidad inició en el mes de mayo. Por otra parte el convenio del banco agrario se encuentra en revisión del Banco y de la ANM. El banco agrario en 2019 ha abierto 23 cuentas al sector minero. Así mismo, se están generando iniciativas de Apoyo financiero a los mineros por afectaciones de COVID, que se harían a través de la banca y permitirían aumentar el número de mineros bancarizados. Se está adelantando articulación con diferentes entidades (banca de las oportunidades, banco de Bogotá) para establecer los mineros que se encuentran bancarizados y los que se bancaricen para el cumplimiento de la meta</t>
  </si>
  <si>
    <t xml:space="preserve">A raíz de la emergencia del covid, en el mes de Abril se llevaron a cabo acercamientos y propuestas con la BMC para generar liquidez al sector: 1. Registro de facturas y 2. REPOS con CDM. Ambas propuestas se encuentran en desarrollo. A la fecha no se ha podido concretar citas con empresarios para continuar con el proceso del modelo de negociaciones SPOT y de Cesiones. Con bolsa de valores se trabajó en la posibilidad de concretar citas con empresarios para para validar productos de bonos y titularización. En el segundo semestre se hará el proceso de contratación de la consultoría para establecer el modelo de operación para el sector minero </t>
  </si>
  <si>
    <t>Durante el mes de mayo el Ministerio de Minas y Energía continua adelantado gestiones con los proyectos PINES, los cuales continúan implementando sus protocolos para poder operar. De acuerdo con la emergencia sanitaria se provee afectaciones en las metas.</t>
  </si>
  <si>
    <t xml:space="preserve">Durante el mes de mayo el Ministerio de Minas y Energía continuo adelantado gestiones con los proyectos PINES, los cuales continúan implementando sus protocolos para poder operar. De acuerdo con la emergencia sanitaria se provee afectaciones en las metas </t>
  </si>
  <si>
    <t>Se esta construyendo la estrategia de intervención territorial, cuyos pilotos se van desarrollando en los departamentos de Santander y Antioquia</t>
  </si>
  <si>
    <t>Se encuentra estructurando el el instrumento para poder tener a partir de tableros de control la información estrategica de la DME</t>
  </si>
  <si>
    <t>Desde el 30 de abril se implementó en producción el proceso digital de pago en el sistema Neón de todos los contratistas del MME.</t>
  </si>
  <si>
    <t>Esta medición esta proyectada para entregarse al cierre del ultimo trimestre de 2020,</t>
  </si>
  <si>
    <t>Se cuenta con prototipo en revisión</t>
  </si>
  <si>
    <t xml:space="preserve"> - Se realizo la señalización de la circulación en pasillos y escaleras.
- Se realizo la instalación de nuevos bici parqueaderos para el uso de los funcionarios.
- Se realizo la instalación de señalización, de orden de entrada a las instalaciones
</t>
  </si>
  <si>
    <t>Para este periodo no se tenía proyectado ningún avance.</t>
  </si>
  <si>
    <t>Se acordó con el Grupo de Comunicaciones y Prensa realizar el lanzamiento del nuevo servicio de préstamo de bicicletas a los funcionaros, el cual se lanzara el día 3 de junio día internacional de la bicicleta</t>
  </si>
  <si>
    <t>Durante este periodo se logro realizar 1 campaña para sencibilizar el uso de la bicicleta.</t>
  </si>
  <si>
    <t>Energia: Para la vigencia 2020 se observa una reducción del 8.3 % en el consumo de energía respecto al consumo total de la vigencia 2019, de igual manera al realizar un análisis más detallado se puede identificar que al comparar los meses de enero, febrero, marzo, abril y mayo del año 2020 con los de años anteriores la reducción del consumo ha sido en promedio de un 28 % y una reducción del 10.5 % con respecto a la vigencia 2018.
Agua: El consumo que se observa en la gráfica muestra cómo se venía presentando un aumento en el consumo del 24 % para la vigencia 2020 respecto a la vigencia 2019 esto debido al aumento del número de contratistas y los periodos de vacaciones de los funcionarios, para el mes de marzo debido medida del teletrabajo y cuarentena nacional como medida de control contra la emergencia del COVID-19, en el mes de marzo se presentó una reducción del 45 % respecto al mes anterior.
Para el mes de abril y mayo se observa una reducción aproximada del 89 % el consumo con respecto al mismo periodo de la vigencia 2019 debido a la medida de teletrabajo.
Papel: 
Para el mes de mayo se presenta una reducción del 96 % al comprarlo con el consumo del mismo mes en vigencias pasadas esto debido a la medida de teletrabajo y el manejo de medios virtuales como medida ante el COVID-19, el consumo el consumo del mes de mayo se debe a los documentos que estrictamente deben ser manejados en físico.
Al realizar una vista más amplia de los consumos se pude identificar que para el periodo entre enero y mayo se logró un ahorro promedio del 48 % contra las vigencias anteriores y un ahorro del 17% total anual contra las vigencias anteriores, ya que trascurrido el 41% de año se ha consumido en promedio el 24% de lo consumido en 2017, 2018 y 2019.
Estas reducciones demuestran el gran impacto positivo que puede generar el uso de medios digitales como cambio de la cultura del uso del papel.</t>
  </si>
  <si>
    <t>Se tiene contemplado para el mes de junio enviar una encuesta de Como te fue al ingresar nuevamente al Ministerio para los funcionarios que han visitado el Ministerio durante la cuarentena.</t>
  </si>
  <si>
    <t>En el mes de mayo no llegarón Títulos Ejecutivos, motivo por el cual no se aperturaron expedientes coactivos.</t>
  </si>
  <si>
    <t>No se evidencia el reporte del mes de abril de 2020, por lo que se acumula ese reporte al de este mes. En abril se recaudaron $22.139.837,80 y em mayo no hubo recaudo</t>
  </si>
  <si>
    <t>NA: La cobertura se reporta de forma trimestral, por lo tanto no se tienen avances mensuales</t>
  </si>
  <si>
    <t>Se reportan 2.019 usuarios que usaban leña y usaron GLP en el mes de mayo</t>
  </si>
  <si>
    <t>La UPME presentó a la Ministra los análisis. Se solicitó hacer el documento consolidado y prsentar el cronograma de la planta de regasificación</t>
  </si>
  <si>
    <t>Se continua revisando por la oficina jurídica del Ministerio de Ambiente y Desarrollo Sostenible para tener la versión final y poder enviar a comentarios de la OMC y continual con su expedición.</t>
  </si>
  <si>
    <t xml:space="preserve">Se está elaborando el contrato que realizará el estudio de la implementación del programa que analizará en mejor medida los impactos económicos en toda la cadena, junto con la oficina contractual. </t>
  </si>
  <si>
    <t>el índice de cumplimiento del indicador de satisfacción del cliente estuvo cumplido, bajo la atención prestada a través de la mesa de ayuda para sicom liquidos y GNCV</t>
  </si>
  <si>
    <t>Debido a solicitud de Presidencia y de la Señora Ministra este proyecto debe reestructurarse, y aplazar para meses próximos .</t>
  </si>
  <si>
    <t>El documento de la UPME se le hicieron ajustes por parte de la DH, en cuanto a la estimación del almacenamiento de los combustibles en el pais.</t>
  </si>
  <si>
    <t>Proceso de análisis comparativo de comentarios y regulación vigente, identificando posibles modificaciones.</t>
  </si>
  <si>
    <t>Modificación de la ultima versión del proyecto de reglamento técnico, de acuerdo con los comentarios y nuevas apreciaciones.</t>
  </si>
  <si>
    <t>Metodologia de desarrollo, recopilación de la información, entrevistas con empresas y diferentes entidades.</t>
  </si>
  <si>
    <t>Diseño de formularios para solicitud de información de eventos (meta 2º trimestre) que haya afectado la infraestructura 2015-2020</t>
  </si>
  <si>
    <t xml:space="preserve">Informe de Guías de Marzo 2020 con ECOPETROL. </t>
  </si>
  <si>
    <t>Estudios previos definitivos remitidos. Aprobación en comité de contratación del Ministerio</t>
  </si>
  <si>
    <t xml:space="preserve">Se construyó un documento preliminar de estudio de mercado sobre los lineaminetos del proyecto de sustitución de las atreas intervenidas por las actividades mineras </t>
  </si>
  <si>
    <t xml:space="preserve">Se construyo documento de análisis del estado de Ordemnamiento Territorial de Jericó y Buritica </t>
  </si>
  <si>
    <t>Se realizaron mesas de trabajo colaborativo con Ecopetrol y
se realizó mesa de alto nivel y se adelantaron dos mesas PINES</t>
  </si>
  <si>
    <t>Se elaboró el informe de la quinta mesa de Cambio Climático,
 se está idefiniendo la estrategia de PIGCCme para el fortalecimiento de capacidades</t>
  </si>
  <si>
    <t>Proceso en desarrollo, se avanza en la generación de un Convenio de Asociación 2020, Convenio que esta en proceso</t>
  </si>
  <si>
    <t>El consultor avanza con el borrador de reglamentación de emisiones fugitivas y cumple con el cronograma</t>
  </si>
  <si>
    <t xml:space="preserve">Se esta preparando la información para registrar en la Plataforma de Registro Nacional de Reducción de Emisiones </t>
  </si>
  <si>
    <t xml:space="preserve">Proceso en desarrollo, se avanza en la generación de un Convenio de Asociación 2020, Convenio que esta en proceso
</t>
  </si>
  <si>
    <t>Se cuenta con el diagnostico de conflictividad en la provincia de Soto Norte y se está trabajando en la metología de la propuesta de resolución de conflictos</t>
  </si>
  <si>
    <t>Se generó un documento de diagnóstico sobre los términos de referencia para licencia ambiental de los PPI ha ser publicados por el MADS</t>
  </si>
  <si>
    <t xml:space="preserve">Teniendo en cuenta la emergencia COVID 19 este indicador no se podrá cumplir, razón por la cual se modificó por el siguiente indicador: Se hace la propuesta de modificación: Dibulgación de las FNCER implenetada con las autoridades locales, la comunidad Wayúu, este reporte se realizó al equipo de seguimiento de las líneas estratégicas del despacho de la Ministra. </t>
  </si>
  <si>
    <t>Se elaboro el documanto con los liniamientos de Genero para el sector minero energetico y se hizo el lanzamiento del mismo en un conversatorio con Natalia Ponce de Leon</t>
  </si>
  <si>
    <t xml:space="preserve">
(i) Se realizó acompañamiento técnico a dependencias del Ministerio para la inclusión de la variable de género en los proyectos formulados y/o implementados: Se ha avanzado en la implementación del enfoque de género en proyectos de la Dirección de (Hidrocarburos).
(ii) Por fuerza mayor relacionado con las medidas de contención COVID 19, no se ha podido convocar el comité. Sin embargo, este tema está en la agenda del Deispacho de la Ministra para citar a la primera sesión del comité.</t>
  </si>
  <si>
    <t>Se avanzó en la coordinación con autoridades  municipales y se llevaron a cabo  los siguientes espacios de coordinación y concurrencia: 
Total mes de mayo 2020  - 7 espacios de coordinación y Concurrencia</t>
  </si>
  <si>
    <t xml:space="preserve">Actualmente no se ha podido adelantar gestión respecto de los acuerdos adquiridos en materia de minas con la mesa Agraria , toda vez  que quien lidera la mesa es el Ministerio del Interior, se espera que cite a sesión con el fin de continuar el cumplimiento de dichos compromisos </t>
  </si>
  <si>
    <t xml:space="preserve">Se continuaron con los procesos contractuales. Se realizaron reuniones técnicas para definición de alcance, productos, contenidos. Se elaboró estudio previo, documento técnico del convenio, acuerdo de financiación y se preparo la información correspondiente para el comite de contratación. </t>
  </si>
  <si>
    <t>Proyecto de Resolución " Por la cual se prorrogan los plazos de que trata el artículo 6° de la Resolución 40072  de 2018, modificados por el artículo 2° de la Resolución 40483 de 2019"
Se emitió la Resolución 40142 el 21-05-2020
Por la cual se prorrogan los plazos de que trata el artículo 6 de la Resolución 40072 de 2018, modificados por el artículo 2 de la Resolución 40483 de 2019.</t>
  </si>
  <si>
    <t xml:space="preserve"> En Monteria se tienen avances en obra  en un 95% en el colegio en el cual se esta imlementando medidas de eficiencia energetica, pasto y Fusagasuga obras paradas por contingencia</t>
  </si>
  <si>
    <t>Se esta trabajando en el indice de la estrategia de transporte sostenible y en el plan de acción con la MITS</t>
  </si>
  <si>
    <t>La actividad está programada para los meses siguientes. Se está en proceso la contratación del apoyo externo para el análisis regulatorio y legal.</t>
  </si>
  <si>
    <t>Esta actividad no tenía programada meta para este mes</t>
  </si>
  <si>
    <t xml:space="preserve">En abr-1, se remitió proyecto de norma para el Transporte de MR a Mintransporte y en may-7, se reiteró solicitud de concepto. Por otra parte a MinCIT, el 23 de abril se reiteró solicitud de concepto de la norma para importación/exportación de MR y en mayo 20 se remitieron ajustes discutidos en reunión de mayo 19. </t>
  </si>
  <si>
    <t>Se registra la entrada en operación de la planta Celsia solar Espinal de 9,9 MW el 31 de mayo de 2020.
En el mes de mayo se adelantaron reuniones de seguimiento de toda la estrategia gubernamental, con objetivo de hacer seguimiento a los compromisos adquiridos para el desarrollo de los proyectos FNCER en La Guajira. producto de este trabajo se han tenido los siguientes hitos: publicación de la resolución de MinTransporte que reglamenta el trámite para las autorizaciones de que trata el artículo 140 de la ley 2008 de 2019.
El segundo hito fue la culminación de los TRD para la contratación de la consultoria que permita la elaboración de estudios, diseños y viabilización de un proyecto doble propósito para definir el esquema de suministro de agua potable mediante el modelo de pilas públicas a la población y por su parte, suministro de agua no potable mediante puntos de abastecimiento a los complejos de desarrollo de los parques eólicos
En general de los 110 compromisos de las mesas de trabajo se han cumplido 68 compromisos y 23 han mostrado avance; compromisos necesarios para eliminar las barreras y que se han trabajado de la mano de Presidencia y Vicepresidencia de la Republica, DNP, MinTransporte, MinVivienda, MinAmbiente, MinDefensa, MinEducación, entidades como DIAN, UPME, SENA entre otras y los promotores de los proyectos FNCER en La Guajira</t>
  </si>
  <si>
    <t>Esta actividad no tenía programada meta para este mes. Se tiene definido plan de acción para gestionar las barreras</t>
  </si>
  <si>
    <t>Se elaboró documento que sirvió de memoria justificativa de Resolución 40142 de 2020 con la que se prorrogaron los plazos de que trata el artículo 6 de la Resolución 40072 de 2018, modificados por el artículo 2 de la Resolución 40483 de 2019.</t>
  </si>
  <si>
    <t>Se está desarrollando dashboard de tarifas de energía y gas, con información sectorial y con información de paises comparables</t>
  </si>
  <si>
    <t>Ficha aprobada por gestión contractual se realizo el sondeo de mercado</t>
  </si>
  <si>
    <t>Se trabaja en los lineamientos de politica en temas de infraestructura de carga de VE y tarifa de carga de VE, para impulsar la transición a VE</t>
  </si>
  <si>
    <t>Bajo el rol de Oficina Nacional de Enlace, se han atendido las actividades correspondientes ante el OIEA.</t>
  </si>
  <si>
    <t xml:space="preserve">El comité para priorización de proyectos se realizó en mayo 6. Se definió el portafolio de proyectos que iniciará trámite de formulación ante el OIEA. </t>
  </si>
  <si>
    <t>En fecha 7 de abril, se remitió a la Oficina de Planeación el reporte correspondiente al primer trimestre.</t>
  </si>
  <si>
    <t>La Licencia AFD-002 y la prórroga a la Licencia ICGDR-001-M1, fueron gestionadas en el primer trimestre.</t>
  </si>
  <si>
    <t>La inspección se adelantó los días 21 y 24 de febrero.</t>
  </si>
  <si>
    <t>En fecha 14 de abril, RADPROCT radicó respuesta a los requerimientos formulados por MME, a los mismos se dio respuesta en mayo 7 y se invitó a reunión técnica que se relizó en mayo 13.</t>
  </si>
  <si>
    <t>En el mes de abril el SGC informó la estrategia para atención de la Delegación de funciones ante la emergencia sanitaria. Se gestionó ante grupo TIC la asignación de servidores para almacenar la información que posee el SGC sobre la ejecución de las funciones delegadas.</t>
  </si>
  <si>
    <t>Se actualizó la demanda del mes de mayo (5.642 GWh-mes) evidenciándose un reducción con respecto a la proyección de UPME (6.246 GWh-mes), lo cual mejoró el indice.
El resto de consideraciones quedan igual que el mes anterior</t>
  </si>
  <si>
    <t>Esta actividad no tenía programada meta para este mes. Se tiene definido plan de acción para gestionar limitantes</t>
  </si>
  <si>
    <t>Se expidió resolución 40142 del 21 de mayo de 2020 donde se prorrogan los plazos al 30 de noviembre de 2020 para establecer las condiciones de implementación de la infraestructura de medición avanzada en el servicio público domiciliario de energía eléctrica en el Sistema Interconectado Nacionales y en las Zonas No Interconectadas. Adicional se inició el diseño y desarrollo de un sistema de reporte para que los operadores registren información de avance en la implementación de medición avanzada.</t>
  </si>
  <si>
    <t>En línea a la solicitud de parte de la mesa regional amazónica de realizar un espacio de socialización del estado actual de la movilidad eléctrica en Colombia y acciones desde el Gobierno en torno al tema de movilidad eléctrica fluvial, se buscó une espacio desde el MME con la academia específicamente Universidad de los Andes, para analizar información de proyectos relacionados a movilidad fluvial, esto con el fin de iniciar con el análisis de esta tecnología en proyectos ya implementados, a este espacio nos acompañaron integrantes de la mesa de movilidad sostenible Ministerio de Transporte y DNP.</t>
  </si>
  <si>
    <t>En definición del portafolio de servicios, estructuración del conceptual del modelo de fomento (Lineas estrategicas, alcance de cada linea, estructura de lineamientos de fomento) y análisis del modelo de sostenibilidad económica.</t>
  </si>
  <si>
    <t>Se realizó la estructuración del contenido del capítulo y se inicio su desarrollo con base en lo que se tiene actualmente sobre el modelo de fomento.</t>
  </si>
  <si>
    <t>Reglamento para minería subterránea: En revisión de la jurídica de Min trabajo.
Reglamento para minería a cielo abierto: A la espera de que Min Salud autoricela publicación de matriz de observaciones - Min Trabajo ya autorizó.</t>
  </si>
  <si>
    <t>En proceso de elaboración de linea base, identificación de población beneficiada y selección del municipio piloto. Matriz MGA en desarrollo.</t>
  </si>
  <si>
    <t>El 8 de junio fue aprobado en comité de contratación el convenio con la UPTC, a través del cual se obtendrán los insumos para el programa de reconversión y/o reubicación.</t>
  </si>
  <si>
    <t xml:space="preserve">Resoluciones Ejecutivas que declara de utilidad pública e interés social proyectos eléctricos y áreas  necesarias para su
construcción y protección. </t>
  </si>
  <si>
    <t>Durante los meses de abril y mayo de 2020 se revisaron sesenta y nueve (69)  proyectos normativos, regulatorios y/o legislativos, a solicitud de dependencias del MME o expedidos dentro del marco del estado de emergencia económica, social y ecológica</t>
  </si>
  <si>
    <t>Durante los meses de abril y mayo de 2020 no se recibieron ni tramitaron solicitudes de aplazamiento de fecha de entrada en operación de proyectos sector eléctrico</t>
  </si>
  <si>
    <t>Durante los meses de abril y mayo de 2020 no se recibieron  ni tramitaron  solicitudes de declaratoria de utilidad pública e interés social proyectos eléctricos y áreas  necesarias para su construcción y protección</t>
  </si>
  <si>
    <t>Durante los meses de abril y mayo de 2020 se recibieron diez (10) solicitudes de conceptos juridicos y dp,  las cuales se tramitaron</t>
  </si>
  <si>
    <t xml:space="preserve">Durante los meses de abril y mayo de 2020 los apoderados atendieron noventa y siete (97) actuaciones procesales en los procesos en los que es parte el ministerio de minas y energia                </t>
  </si>
  <si>
    <t>Durante los meses de abril y mayo de 2020 se elaboraron dos (2) documento de acciones de carácter jurídico-administrativo a implementar en los procesos que tenga parte sector minero energético, en el marco del litigio de alto impacto</t>
  </si>
  <si>
    <t>Para la radicación del proyecto de Ley ante el Congreso, se requiere culminar el proceso de consulta previa el cual fue suspendio con ocasión de la emergencia generada por el Covid-19.  A la fecha se están realizando las gestiones correspondientes para activar el proceso.</t>
  </si>
  <si>
    <t>Se han realizado 4 aprobaciones de proyectos en los Municipios de Los Cordobas, Riohacha, Orito y  Ariguani y se destacan los  proyectos de Ariguani y Orito ya que se enmarcan en la emergencia sanitaria por COVID 19 y en especial el Proyecto de Ariguani que atiende a familias vulnerables con atencion de vivieres.</t>
  </si>
  <si>
    <t>Recursos de Asignación Paz para los proyectos de Ciénaga (Magadalena), Puerto Concordia (Meta), Policaparca (Nariño) y Montelíbano (Córdoba). De otros fondos del SGR se han aprobado proyectos de apoyo financiero en servicios públicos pero no aportan nuevos usuarios. (1126 nuevos usuarios en mayo)</t>
  </si>
  <si>
    <t>Recursos de Fondos de Compensación Regional del proyecto de Cumbal, Guachucal y Potosí (Nariño). A la fecha de se presentan aun dificultades en trabajos de campo por cuenta de la emergencia sanitaria que han presentado atrasos  en la formulación (3520 nuevos usuarios en mayo)</t>
  </si>
  <si>
    <t>Recursos de Asignación Paz para los proyectos de Ciénaga (Magadalena), Puerto Concordia (Meta), Policaparca (Nariño) y Montelíbano (Córdoba). ($22.637 millones en mayo)</t>
  </si>
  <si>
    <t>En conjunto con el Grupo de comunicaciones se planteó una nueva estrategia de entregas de proyectos de manera virtual y se programó la primera entrega virtual como piloto del ejercicio con el Municipio de Ovejas -Sucre en donde se ejecutó un proyecto Fotovoltaico. La fecha es 8/06/2020.</t>
  </si>
  <si>
    <t>A la fecha se encuentra publicado en SECOPII , los 5 Contratos Interadministrativos</t>
  </si>
  <si>
    <t>Con la implementación de la estrategia de regularización virtual en el marco de la contingencia sanitaria por el COVID -19  a la fecha se han intervenido 717 procesos asociaciados a la modalidad de formalización de mineria tradicional con los cuales se han intervenido  5634 mineros y se han logrado contactar 241 solicitantes.</t>
  </si>
  <si>
    <t>A la fecha se encuentra en la fase pre contractual se espera que para finales del mes de junio se ponga en marcha el diseño del modelo de negocio del Chocó</t>
  </si>
  <si>
    <t xml:space="preserve"> En el mes de abril se recibieron 35requerimientos 20 de Camara 15 de Senado, de los anteriores se dio tramite de traslado  a 17 de Camara y 11 de Senadoo - En el mes de mayo se recibieron un total 37 requerimientos 25 de Camara y 12 de Senado, de lo anterior se ha dado respuesta 15 de Camara y 8 de senado, los pendientes se encuentran en la oficina juridica esperando su revisión para los vistos buenos y firmas finales, la trazabilidad se encuentra por P8 Y Drive de la oficina.</t>
  </si>
  <si>
    <t>En relación a esto y por la emergencia COVID 19 no se realizo ningina citación presencial sin embargo a los debates de Control politico se cito, virtualmente asistiendo a tres debates y haciendo seguimiento a plenarias en todas las comisiones Camara y Senado.</t>
  </si>
  <si>
    <t>Para el mes de mayo los dos Conceptos pendientes aún se encuentran pendientes de los insumos según corresponda.</t>
  </si>
  <si>
    <t>Se efectuo documento levantamiento requerimientos tecnicos y firma acta de formalizacion alcance del proyecto</t>
  </si>
  <si>
    <t>La encuesta  se tiene prevista para desarrollar en el tercer trimestre</t>
  </si>
  <si>
    <t>Consolidar la Información clave base, actualizada para la vigencia 2020, para la generación final de la Infografía final de divulgación ciudadana y a nivel Ministerio para dar paso a la generación de la encuesta de medición del conocimiento de la misma de parte de todos los colaboradores del Ministerio de Minas y Energía.</t>
  </si>
  <si>
    <t>Consolidación de las ideas de desarrollo del portafolio para la vigencia 2020, reunión de documentación de referencia y consolidación de la misma en el Google Drive.</t>
  </si>
  <si>
    <t>Finalizada la segunda fase del levantamiento de información de procesos o servicios que el Ministerio de Minas Presta a los ciudadanos, se comparte con el grupo de Planeación y Gestión Internacional, para que sean ellos quienes validen con las áreas técnicas, los requisitos y tiempos de los procesos y servicios que sean aptos para convertirse en trámites. Mediante memorando No 3-2020-0008737 de 08 de junio de 2020. 
https://minenergiacol-my.sharepoint.com/:b:/g/personal/mijaime_minenergia_gov_co/ERlsorSlN2FPuCrCA3YwmisBKrhg_uR4yZ7_O6srL5WwQA?e=dwi03G</t>
  </si>
  <si>
    <t>Definición de las preguntas para la encuesta de medición del índice de satisfacción de las empresas relacionadas con el Sistema de Interconexión Nacional (SIN) y las Zonas No Interconectadas (ZNI), grupo de valor escogido por el Grupo de Subsidios de la Dirección de Energía Eléctrica; se solicitan las bases de datos para programar el envío de la encuesta y se solicita la creación de la ficha de divulgación ciudadana de la encuesta.</t>
  </si>
  <si>
    <t>Se estructuro el estudio del sector para realizar una contratación por concurso de méritos, se recibieron 11 cotizaciones oficiales de empresas que estaban interesadas en el proceso para realizar la implementación y puesta en marcha de acciones de innovación y sensibilización encaminadas al mejoramiento del servicio y el planteamiento de soluciones a retos propios de la dinamicidad del sector minero energético.</t>
  </si>
  <si>
    <t>Se realizó el taller de evaluación de perfiles con el equipo y se tiene planeada la siguiente actividad para la tercera semana de junio donde cada integrante del equipo identificará cómo plantear sus funciones desde su perfil.</t>
  </si>
  <si>
    <t>Se estructuró técnica, financiera y jurídicamente el proceso contractual correspondiente a la adquisición del SGDEA, publicado el día Lunes 8 de junio de 2020 en la plataforma SECOP II bajo el código LP-01-2020, el cual se estima adjudicar finalizando el mes de Julio para garantizar la implementación y aprehensión del sistema, en el Ministerio durante la vigencia 2020.
De acuerdo a la planeación del proyecto para la presente vigencia, se presenta un avance del 4,53%. con corte a 30 de mayo 2020.</t>
  </si>
  <si>
    <t>porcentaje</t>
  </si>
  <si>
    <t>MAYO</t>
  </si>
  <si>
    <t>Se da incio a partir del segundo semestre (Diseño - III Trim y Ejecución IV Trim )</t>
  </si>
  <si>
    <t>Pendiente unas solicitudes de contratistas muy particulares (liquidacion anticipada o cesion entre otros)</t>
  </si>
  <si>
    <t>Las Mesas de Análisis de Riesgos y Controles, están programadas para el segundo (2), tercer (2) y cuarto  trimestre (2) de 2020.</t>
  </si>
  <si>
    <t>Se hicieron Mesas de Asesoría &amp; Prevención, sobre identificación de los Grupos de Valor, el 12 de mayo de 2020, con el GGISC; y sobre análisis de cierre de Plan de Mejora y apertura de observación, el 12 de mayo de 2020, con la STH</t>
  </si>
  <si>
    <t>El siguiente Informe de Seguimiento de Atención al Ente Externo de Control Fiscal, Contraloría General de la República - CGR, está programado para el tercer trimestre de 2020.</t>
  </si>
  <si>
    <t>Se elaboró avance del Programa de Auditoría Interna Independiente, con corte a 31 de marzo de 2020.</t>
  </si>
  <si>
    <t>El Programa de Auditoría Interna Independiente - PAII 2020, se cumplió y reportó en el primer trimestre de 2020. El PAII fue ajustado el 30 de abril de 2020.</t>
  </si>
  <si>
    <t>se plantea la primera encuesta a los funcionarios del ministerio para realizarce en la segunda semana del mes de junio del 2020</t>
  </si>
  <si>
    <t>Produccion de videos y contenidos para redes sociales, relacionados con la importancia del sector minero energetico en la vida de los Colombianos.
se realiza solicitud de modificacion de alcance de acuerdo a la coyuntura presentada por el Covid-19</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</si>
  <si>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t>
  </si>
  <si>
    <t>Divulgacion de contenidos pedagojicos sobre la transicion energetica de colombia, a la ciudadania en general, a traves de las plataformas del ministerio</t>
  </si>
  <si>
    <t>Estructuraccion del equipo de trabajo para el desarrollo del protocolo de Comunicación.</t>
  </si>
  <si>
    <t>18Marzo20 Uplaza, Esolarte, Mochoa DirEnergía reportan: DISPAC estructuró y formuló el proyecto Subestación Maniobras para ser viable la interconexión a Medio Atrato, por cuanto no existen redes a 34.5 en la zona. La construcción de esta subestación cuesta aprox. 40.000 millones, por lo cual DISPAC solicitará a la UPME que se ejecute por medio de una convocatoria nacional. 
Sipí: Ejecutor: UNGRD inicio el  16ene2018, 85% de avance físico, la terminación de la obra esta proyectada para abril 2020.  
Medio y Bajo Baudó: El 18nov19 se firmó acta de inicio de la consultoría para la estructuración de los diseños, se prevé contar con diseños en noviembre 2020. 
Acandí: La interconexión desde el Tigre a Unguia- Acandi no es viable, por lo tanto el Gobierno Nacional estudia alternativas como la interconexión submarina el Golfo de Urabá. ESTADO: En ejecución</t>
  </si>
  <si>
    <t>2jun20  Sipí: Ejecutor: UNGRD- FTSP, 85% de avance físico, por afectación del COVID-19, se mantiene suspendidas las actividades, se encuentra en trámite la aprobación del protocolo de bioseguridad COVID-19 para el reinicio de las obras, la cual se estima en el mes de julio.
Medio y Bajo Baudó: La consultoría para la estructuración de los diseños, se mantiene suspendida por afectacion Covid -19, se encuentra en tramite la aprobacion del protocolo de bioseguridad COVID-19 para el reinicio de actvidades de campo, la cual se estima en el mes de julio. se definira la nueva fecha de entrega para el 2021.
Acandí:En cuanto al proyecto de interconexión al SIN de los Municipios de Unguía y Acandí, el Ministerio de Minas y Energía continua la búsqueda de mecanismos de financiación que permitan la implementación del proyecto y adicionalmente con la colaboración de diferentes actores del sector(UPME, EPM, IPSE) se encuentra en la selección de la mejor alternativa de interconexión al SIN a través del desarrollo de un estudio de prefactibilidad, el cual permitirá seleccionar la alternativa que viabilizara el proyecto.
Respecto al estado del estudio,  se continua afinando y ajustando la valoración económica del CAPEX para la alternativa de trazado seleccionada(Nueva Colonia-Unguiá-Acandí), la cual incluye componentes ambientales, civiles, electromecánicos y administrativos.</t>
  </si>
  <si>
    <t>Indicador de disminución</t>
  </si>
  <si>
    <t xml:space="preserve">Durante el mes de febrero de 2020, dando cumplimiento a la Resolución 4 0884 de 2019, se otorgaron los volúmenes máximos con beneficios tributarios en los combustibles líquidos derivados del petróleo a los municipios considerados zona de frontera y su distribución por medio de las estaciones de servicio habilitadas por el Ministerio de Minas y Energía.
De los 171 municipios considerados zona de frontera mediante el Decreto 1073 de 2015, 33 corresponden a la región amazónica, a los cuales se les otorgó a cada uno volumen máximo asignado de combustible líquido.
La periodicidad por la cual se otorgaron los volúmenes máximos fue mensual, y particularmente para esta metodología, el volumen municipal se mantiene hasta la nueva expedición de la metodología. </t>
  </si>
  <si>
    <t>24Marzo20 cegarzon Anh y Dir Hidrocarburos reporta: Se esta a la espera de la información remitida por el Pueblo Nassa al Ministerio del Interior, Dirección de Asuntos Indígenas sobre las posibles afectaciones ambientales generadas por la actividad extractivista, para ser remitida al Ministerio de Minas y Energía y a la ANH, con el fin de realizar la mesa técnica y la respectiva evaluación. ESTADO: En ejecución</t>
  </si>
  <si>
    <t>24Marzo20 LlGarcía Dir Hidrocarburos reporta: La Unidad de Planeación Minero Energética - UPME elaboró estudio para viabilidad del poliducto. La planta de Tumaco ya se encuentra operando y se publicará en el Plan indicativo de autoabastecimiento de combustible de líquidos. ESTADO: En ejecución con retraso</t>
  </si>
  <si>
    <t xml:space="preserve">27abril20 Downstream- Luisa Paris y Cgarzon. Entre el 8 y el 22 de abril se publicó para participación de la ciudadanía, el Proyecto de Resolución " Por la cual se establece el esquema de transición  en relación con el plan de abastecimiento de combustibles del departamento de Nariño", con el objeto de recibir observaciones y comentarios acerca de este indicador. 
Por parte del MME, la planta de Tumaco está autorizada desde el 17 de septiembre de 2017.    Estado: En ejecución con retraso
1jun20 " Vale la pena resaltar que el MME no puede comprometerse con la ejecución de un proyecto de planta de abastecimiento de combustible, ya que no es su competencia, más sin embargo sí expedir la regulación relacionada. Por lo anterior, sugerimos modificar el indicador y la descripción."
</t>
  </si>
  <si>
    <t>1/06/2020  Dada la situación por la que atraviesa el mundo respecto del COVID 19, no se ha realizado sesión de la mesa.</t>
  </si>
  <si>
    <t>Se hizo Mesas de Seguimiento a la Gestión por Área Organizacional, al Grupo de Energías No Convencionales y Asuntos Nucleares, el 22 de mayo de 2020.
Las demás están programadas para el tercer y cuarto trimestre de 2020, las cuales tendrán un énfasis en el PAA, PND, Bases 2018-2022, SINERGIA, Metas Transformacionales.</t>
  </si>
  <si>
    <t>Se enviaron los documentos al DNP para avanzar en la construcción de los estudios previos, de forma que se pueda firmar el acuerdo de entrega del aplicativo en el mes de junio</t>
  </si>
  <si>
    <t>A finales del mes de mayo se realizó la migración de los datos a Office 365, entonces el instrumento de seguimiento está en ajustes para poder tener una versión final que responda a las necesidades de la entidad</t>
  </si>
  <si>
    <t>Se definió la firma que llevará a cabo el proceso de leventamiento de sendas de valor, se evaluó la propuesta y se estima contratar dicha firma en el mes de junio</t>
  </si>
  <si>
    <t>Una vez se firme el contrato en el mes de junio, se identificarán las sendas de valor a intervenir en el proceso señalado</t>
  </si>
  <si>
    <t>No se reporta avance por ahora</t>
  </si>
  <si>
    <t>Contratación realizada a Inicios de Junio de 2020</t>
  </si>
  <si>
    <t>App "Comparto Mi Energía", en producción</t>
  </si>
  <si>
    <t>Ingeniero contratado. Levantamiento de información e identificacions de requerimientos</t>
  </si>
  <si>
    <t>No se reporta nada, pues el Portal hoy día es competencia de Oficina de Prensa y Comunicaciones</t>
  </si>
  <si>
    <t>Herramienta colaborativa Microsoft Office 365, Implmentada y puesta en produccción</t>
  </si>
  <si>
    <t>Ponderación del indicador en el área</t>
  </si>
  <si>
    <t>JUNIO</t>
  </si>
  <si>
    <t>Programación 
II</t>
  </si>
  <si>
    <t>En el mes de Junio la Secretaria General en calidad de autoridad disciplinaria del Ministerio de Minas y Energía, firmó cinco (5) autos de apertura de indagación preliminar.</t>
  </si>
  <si>
    <t>Se realizaron cinco (5) comités de impulso procesal en el segundo trimestre como fue proyectado en el plan de acción. Cada comité tiene acta firmada por los asistentes.</t>
  </si>
  <si>
    <t>En el segundo trimestre del 2020 el Grupo de Asuntos Disciplinarios y Promoción de la Integridad en colaboración con el asesor de transparencia, Diego José Ortega, inició la comunicación con la Secretaria de Transparencia de la Presidencia para implementar el sistema RITA en el Ministerio de Minas y Energía. Este sistema hace parte de la estrategia anticorrupción del Gobierno Nacional.</t>
  </si>
  <si>
    <t xml:space="preserve">1) Se llevó a cabo campaña de transparencia en el marco del Mes de la "Integridad y transparencia "a través de piezas publicadas en Vivo Energía en las cuales se presentó un diccionario transparente con definiciones de delitos contra la administración y se presentó el trámite dado a los reportes recibidos por medio de buzón de Línea Ética. 
2) A través de los personeros de las zonas de frontera, se remitió por medio de folletos publicitarios la información del Buzón de Línea Ética del Min Energía con el propósito de incentivar las denuncias en zonas criticas donde se podría presentar corrupción.
</t>
  </si>
  <si>
    <t xml:space="preserve">1) El 30 de abril se realizó reunión de la red sectorial de asuntos disciplinarios del sector Minera Energético con la participación de todas las autoridades desliñarías de sector. En esta oportunidad se presentó la colaboración con transparencia por Colombia y se definieron puntos fundamentales en el desarrollo del reglamento interno de la red 
2) En mayo se firmó por parte de todas las autoridades del sector,  la iniciativa del reglamento interno de la Red de Asuntos Disciplinarios del sector minero energético. 
3) El día 25 de junio esta programada la reunión mensual de la red de asuntos disciplinarios del sector de minas y energía
</t>
  </si>
  <si>
    <t>05/05: Segunda capacitación lideres de integridad y transparencia "integridad y construcción de lo público" 
07/05: Capacitación "integridad y construcción de lo público" con los funcionarios de la Subdirección de Talento Humano.
09/05: Capacitación "integridad y construcción de lo público" con los funcionarios del Grupo de Gestión Documental y Servicio al Ciudadano.</t>
  </si>
  <si>
    <t>Durante el mes de Junio se ejecutaron a satisfacción las actividades que se tenian programadas, la ejecución para este mes es de 10.97%</t>
  </si>
  <si>
    <t>Para el mes de junio no corresponde avance, pues el resultado de la encuesta esta previsto en el IV trimestre de acuerdo a la programación</t>
  </si>
  <si>
    <t>Para el mes de junio no corresponde avance, pues la definición d incentivos esta previsto en el IV trimestre de acuerdo a la programación</t>
  </si>
  <si>
    <t>Para el mes de junio no corresponde avance, pues la medición de clima esta prevista en el IV trimestre de acuerdo a la programación</t>
  </si>
  <si>
    <t xml:space="preserve"> Este indicador solo se reporta trimestral  y con un desface de tres(3). En el este caso para el primer trim de 2020, se incorporaron 100.178 nuevos usuarios. El avance acumulado del indicador, así como las metas se modificarán una vez el DNP apruebe la actualización de línea base</t>
  </si>
  <si>
    <t>Se reportan 1796 usuarios que usaban leña y usaron GLP en el mes de junio. El valor para reportar en Sinergia se encuentra en este momento en discusión entre la DH, la OPGI y el DNP</t>
  </si>
  <si>
    <t>En junio de 2020, el diésel distribuido a nivel nacional presenta un contenido de azufre de 8,9 particulas por millón. El indicador es de disminución</t>
  </si>
  <si>
    <t>En junio de 2020, la gasolina distribuida en el país presenta un contenido de azufre de 59,9 particulas por millón. El indicador es de disminución</t>
  </si>
  <si>
    <t>El documento fue revisado por las oficinas jurídicas de los ministerios, con los ajustes solicitados por los Ministros para ser publicado por segunda vez en la primera semana de julio.</t>
  </si>
  <si>
    <t>El documento fue revisado por las oficinas jurídicas de los ministerios, con los ajustes solicitados por los Ministros para ser publicado por segunda vez en el mes de julio.</t>
  </si>
  <si>
    <t>El documento fue revisado por el grupo técnico de la DH, debido al nuevo panorama causado por la pandemia. Durante el segundo trimestre de 2020 la UPME lo ajustó y lo revisó para ser publicado en julio de 2020.</t>
  </si>
  <si>
    <t xml:space="preserve"> El documento fue revisado por el grupo técnico de la DH, debido al nuevo panorama causado por la pandemia. Durante el segundo trimestre de 2020 la UPME lo ajustó y lo revisó para ser publicado en julio de 2020.</t>
  </si>
  <si>
    <t>Revisión por parte de la coordinación de upstream. Reasignación de recursos para avance efectivo del proyecto</t>
  </si>
  <si>
    <t>En Conjunto con dependencia de OAAS, SE Obtuvo y base de datos històrica de ANLA, completa, con eventos de  afectaciòn a Oleoductos para 2017-2019 ( adjunto)</t>
  </si>
  <si>
    <t>Informe de legalizaciòn de Guìas a Mayo 2020 con Ecopetrol</t>
  </si>
  <si>
    <t>En Conjunto con dependencia de OAAS, SE Obtuvo y base de datos històrica de ANLA, completa, con eventos de  afectaciòn a Oleoductos para 2017-2019</t>
  </si>
  <si>
    <t>Con DNP se está trabajando en los ajustes de la cadena de valor.</t>
  </si>
  <si>
    <t>Se suscribió convenio con la UPTC el 27 de Junio, se encuentra en etapa de perfeccionamiento.</t>
  </si>
  <si>
    <t>En proceso de definición de servicios para luego establecer y diseñar implementación diferencial en el componente étnico</t>
  </si>
  <si>
    <t>Se contrato el equipo de trabajo y a la fecha nos encontramos en la concertación de la metodologia a desarrollar con los consejos comunitarios</t>
  </si>
  <si>
    <t>Se dio la contrataciòn  de la  profesional de apoyo y se dio inicio con el proceso para continuar con la elaboración del documento.</t>
  </si>
  <si>
    <t>Se esta replanteando la estrategia enfocada a las acciones alrededor del posicionamiento, que durante la presente vigencia se tiene priorizados los territorios de Jerico y Soto Norte</t>
  </si>
  <si>
    <t>Se construyo el documento denominado " Documento Metodológico para la implementación de la estrategia para los Proyectos de Interés Regional y Estratégicos – PIRE". El mismo ya fue revisado y ajustado con los comentarios de la Directora. Se esta programando reunión con la OAJ para analizar la mejor forma de adoptarlo.</t>
  </si>
  <si>
    <t>Se elaboró borrador de informe de supervisión correspondiente al Primer Trimestre de 2020</t>
  </si>
  <si>
    <t>Durante este mes se elaboraron borradores  delos informes de supervisión de la Agencia Nacional de Minería y Gobernación de Antioquia, correspondiente al Primer Trimestre de 2020</t>
  </si>
  <si>
    <t>Se trabajó en la conformación de equipos interinstitucionales con la Agencia Nacional de Minería y la Gobernación de Antioquia para divulgación e implementación del Plan de Mejoramiento.</t>
  </si>
  <si>
    <t xml:space="preserve">Durante este mes se trabajó en la programación y cronograma de las sensibilizaciones que se adelantarán con los funcionarios y contratistas de la Agencia Nacional de Minería y la Gobernación de Antioquia. </t>
  </si>
  <si>
    <t>Se entrego informe correspondiente al I semestre de 2020, con las acciones adelantadas. (Radicado: 1-2020-033897)</t>
  </si>
  <si>
    <t>Este instrumento se está identificando para poder contar con el mismo en el próximo trimestre. Se está estructurando una primera fase para los proyectos estratégicos</t>
  </si>
  <si>
    <t xml:space="preserve">Nos encontramos en proceso de desarrollo del aplicativo </t>
  </si>
  <si>
    <t xml:space="preserve">La medicion  se tiene prevista para el tercer  trimestre del año </t>
  </si>
  <si>
    <t xml:space="preserve">Se inicio el proceso de conformación de la Política de Servicio al Ciudadano, a la fecha se cuenta con un documento inicial el cual fue colocado a disposición del equipo para una construcción conjunta,  y el cual se está encaminando de acuerdo al SIENTO y nuestro propósito superior. </t>
  </si>
  <si>
    <t xml:space="preserve">El portafolio busca incluir no solo los tramites con los que cuenta el Ministerio, sino también con aquellos procesos que no están tipificados como tal y que dentro del proceso implican la entrega de un producto ( autorización, oficio o  Resolución), por lo tanto se  realizaron diferentes mesas de trabajo con las áreas misionales para el levantamiento de la información en donde para la Dir. de Energía se cuentan con 4 procesos y de la Dir. de Hidrocarburos con 19. Con esta información se inicia el proceso de conformación del portafolio de servicios, el cual contará adicionalmente con información de derechos ciudadanos, canales de atención. </t>
  </si>
  <si>
    <t xml:space="preserve">Se esta adelantando la creación del programa de voluntariado, inicialmente se están tomando insumos al interior del Grupo orientados a mantener, hacer, pensar y  cambiar. Propendiendo a trabajar en temas de empatia y vocación de servicio. </t>
  </si>
  <si>
    <t>En el mes de junio de 2020 no se recibieron Títulos Ejecutivos, motivo por el cual tampoco hubo apertura de expedientes.</t>
  </si>
  <si>
    <t>Durante el mes de juniuo de 2020 se recaudaron $21.328.658,38 en obligaciones de FEDESMERALDAS y $71.270.208 en obligaciones del MME, para un total de $92.598.866,38</t>
  </si>
  <si>
    <t xml:space="preserve">Durante el día 12 de junio se realizo un acercamiento con el Grupo de infraestructura Tecnológica, en la reunión realizada se expusieron las necesidades en cuento al control y ejecución del servicio de transporte, finalmente se llego a un acuerdo que el grupo de TICS, no informaría las opciones para ejecutar este proyecto </t>
  </si>
  <si>
    <t>Con el apoyo del Grupo de Comunicaciones y Prensa, a partir del día 3 de junio (día mundial de la bicicleta), se lanzo oficialmente el nuevo servicio de préstamo de bicicletas para funcionarios, la cual se ejecuto con el envió de piezas por medio de correo institucional (enviadas los dias 3, 5 y 10 de junio) como las que se muestran a continuación:</t>
  </si>
  <si>
    <t>Se avanzó en el proceso de gestión contractual para suscribir un convenio de cooperación internacional con el PNUD, cuyo objeto es: Anuar esfuerzos técnicos y financieros para la formulación de una Política Sectorial para incorporar la Gestión de Riesgo de Desastres –GRD- en el Sector Minero Energético. En ese entendido se realizó estudios previos, documento técnico del convenio y acuerdo de financiación. El convenio fue aprobado en comité de contratación del 23 y 26 de junio. Y se celebró reunión con equipo técnico PNUD para avanzar en la definición de aspectos técnicos.</t>
  </si>
  <si>
    <t>Se presentó solicitud a la Oficina de Planeación para que se viabilice la modificación del indicador.</t>
  </si>
  <si>
    <t>Avance meta gobierno: 33.642. En junio se registraron 1.723 nuevos usuarios, así: 1358 nuevos usuarios en Vaupés, 368 en Carurú y 990 en Mitú; 290 nuevos usuarios en Ciénaga, Magdalena; financiados con FAZNI. Y 75 nuevos usuarios en Sucre, municipio de Ovejas; financiados con recursos del SGR</t>
  </si>
  <si>
    <t>El cumplimiento del indicador se reporta en diciembre</t>
  </si>
  <si>
    <t xml:space="preserve"> - </t>
  </si>
  <si>
    <t>El dashboard de visualización de FOES y FSSRI-ZNI estan listos. Solo falta la integración de la información de las empresas.</t>
  </si>
  <si>
    <t>El trabajo en SISEG inicio el 23 de junio, debido a que primero se concerto un cronogrograma con TICS.</t>
  </si>
  <si>
    <t>Meta no estaba programada para este mes</t>
  </si>
  <si>
    <t>Superavit de OEF de 3,62% El valor es calculado con el escenario de demanda de la UPME resultante, para las proyecciones de junio del 2020</t>
  </si>
  <si>
    <t>Se avanza en el programa de ciudades energeticas y en la contratación del estudio de metas obligatorias de EE</t>
  </si>
  <si>
    <t>Se trabaja en el convenio de cooperación y desde OARE se realiza el levantamiento de linea base y de AIN para el tema de infraestructura de carga de VE</t>
  </si>
  <si>
    <t xml:space="preserve">Se trabaja con la MITS en la estrategia de transporte sostenible </t>
  </si>
  <si>
    <t>Se recibió el informe final por parte de la consultoria BID, se continuó con la revisión del portafolio de servicio y el desarrollo de las estrategias tematicas.</t>
  </si>
  <si>
    <t>Audiencias públicas del trámite de LA se activan una véz se culmine participación cuidadana (Surata y California) en delimitación del Páramo.</t>
  </si>
  <si>
    <t>Reinio de labores de campo el 11 de junio.</t>
  </si>
  <si>
    <t>En procesop por parte de la ANM</t>
  </si>
  <si>
    <t>Número de mineros reportado por el Banco Agrario. Se solicitó a Banco de Bogotá línea Base</t>
  </si>
  <si>
    <t>En proceso de contratación de la consultoría</t>
  </si>
  <si>
    <t xml:space="preserve">Se cuenta con documento resolución social para aprobación MinInterior y su respectiva publicación. </t>
  </si>
  <si>
    <t>Se relacionaron los indicadores de adaptación, definidos en el sistema de monitoreo y evaluación (M&amp;E) con los costos de operación de los subsectores de hidrocarburos, energía eléctrica y gran minería de carbón.</t>
  </si>
  <si>
    <t>Documento técnido generado. Este documento es la base del borrador de reglamentación de emisiones fugitivas.</t>
  </si>
  <si>
    <t xml:space="preserve">Se ha presentado dificultades con las actividades de implementación, debido a los retrasos asociados a la firma del convenio. </t>
  </si>
  <si>
    <t>Durante el mes de junio se aprobaron 5 proyectos en Puerto Libertador (Córdoba), San Miguel (Putumayo), Los Palmitos (Sucre), Saravena (Arauca) y Barrancabermeja (Santander), el cual se destaca ya que se enmarca en el servicio de alimentación escolar, por mas de $4.600 millones</t>
  </si>
  <si>
    <t>Durante el mes de junio no se aprobaron proyectos para nuevos usuarios de gas.</t>
  </si>
  <si>
    <t>Recursos de Asignación Paz para los proyectos de Ciénaga (Magadalena), Puerto Concordia (Meta), Policaparca (Nariño) y Montelíbano (Córdoba). ($126.840 millones en junio)</t>
  </si>
  <si>
    <t>En conjunto con el Grupo de comunicaciones se planteó una nueva estrategia de entregas de proyectos de manera virtual y serealizó la primera entrega virtual como piloto del ejercicio con el Municipio de Ovejas -Sucre en donde se ejecutó un proyecto Fotovoltaico.</t>
  </si>
  <si>
    <t>El indicador tiene una periodicidad de reporte anual ya que es la suma de promedios de todos los meses y es de disminución. El promedio de duración para el mes de abril fue de 19,82 horas. Ha habido inconsistencias en los reportes y cálculos del indicador, por lo que es posible que se actualicen los reportes en el futuro</t>
  </si>
  <si>
    <t>El indicador tiene una periodicidad de reporte anual ya que es la suma de promedios de todos los meses y es de disminución. El promedio de cantidad  de interrupciones para el mes de abril fue de 2,26 . Ha habido inconsistencias en los reportes y cálculos del indicador, por lo que es posible que se actualicen los reportes en el futuro</t>
  </si>
  <si>
    <t>Durante el mes de junio del año 2020, el valor reportado por XM de la capacidad instalada de generación eléctrica fue de 17518,93 MW. Durante este mes hubo un incremento de la capacidad instalada ante la entrada en operación de la central SAN ANDRÉS DE CUERQUIA de 19,9 MW el día 11-06-2020.</t>
  </si>
  <si>
    <t>Durante el mes de junio de 2020, mediante el Contrato 80905-041-2019 con objeto: “Operar el proyecto para incentivar la sustitución de equipos en el Archipiélago de San Andrés, Providencia y Santa Catalina”, se beneficiaron 27 usuarios mediante la sustitución de neveras. En conclusión, durante el mes de junio hubo 27 nuevos usuarios beneficiados con el programa de eficiencia energética. El total de usuarios beneficiados en el primer semestre de 2020 fue de 7.503</t>
  </si>
  <si>
    <t>Durante el mes de junio de 2020, no hubo avance con respecto al periodo anterior. La interconexión con Panamá se viene manejando desde las agendas interministeriales, el refuerzo de la interconexión con Ecuador no presenta avance y la regasificadora del pacífico continúa en proceso de adjudicación por parte de la Unidad de Planeación Minero Energética.</t>
  </si>
  <si>
    <t>A junio se registraron 1723 nuevos usuarios, distribuidos así: 368 nuevos usuarios en Vaupés, municipio de Carurú; 990 en Mitú; y 290 en  Magdalena, municipio de Ciénaga; todos financiados con recursos del FAZNI. Y 75 nuevos usuarios; financiados con recursos del SG, ubicados en  Sucre, municipio de Ovejas. El número total para el segundo trimestre es de 4054 y 5917 usuarios en el primer semestre</t>
  </si>
  <si>
    <t>En junio se registraron 365 nuevos usuarios en municipios PDET, distribuidos así: 290 nuevos usuarios, financiados con recursos del FAZNI, ubicados en Magdalena, municipio de Ciénaga y 75 nuevos usuarios; financiados con recursos del SGR, ubicados en Sucre, municipio de Ovejas. El total de usuarios para el segundo trimestre fue de 1526, el total del semestre fue de 2612</t>
  </si>
  <si>
    <t>Durante el mes de junio el Ministerio de Minas y Energía continúo adelantando las gestiones para formular los lineamientos de exploración. Así mismo, desde la Agencia Nacional de Minería se está desarrollando la metodología para la estructuración de la Áreas Estratégicas Mineras. Lo anterior, instrumentos que atraen la inversión en el país.</t>
  </si>
  <si>
    <t xml:space="preserve">Durante el mes de junio el Ministerio de Minas y Energía continúo adelantado gestiones con los proyectos PINES, para ello está estructurando una estrategia de cara a las nuevas acciones que se deben tener en cuenta en este momento de acuerdo con la emergencia sanitaria, y se continúan implementando protocolos para poder operar. </t>
  </si>
  <si>
    <t>Se adelantó gestiones con PINES, para ello estructura estrategias de acuerdo con la emergencia sanitaria, y se están implementando protocolos para poder operar. Se están estructurando otra estrategia de posicionamiento del sector en las regiones de los proyectos de Soto Norte y Jerico, para poder tener el contexto de región e identificar acciones para desarrollar proyectos mineros.</t>
  </si>
  <si>
    <t xml:space="preserve">Se acompaña en sesiones PRECREG previo a la publicación del proyecto de resolución de AMI, adicionalmente se trabaja en la solicitud de información más actualizada con los OR para identificar el avance de AMI en Colombia </t>
  </si>
  <si>
    <t>Se desarrollaron dos (2) talleres virtuales en los municipios Motavita Boyaca, y  en Sabanagrande Atlantico, conjuntamente con la Agencia Naciaonal de Mineria. Los talleres se realizaron en el marco de Coordinación y Concurrencia.</t>
  </si>
  <si>
    <t>Con apoyo de la ANM capacitación masiva a alcaldes sobre el nuevo sistema de registro GENESIS para inscripción de mineros de subsistencia.</t>
  </si>
  <si>
    <t>Segunda visita de campo suspendida por cuarentena. Protocolos estan trabajandose en Presidenca.</t>
  </si>
  <si>
    <t>Plan arquelógico etapa 1 aprobado.</t>
  </si>
  <si>
    <t>Recursos de Asignación Paz para los proyectos de- Valle del Guamuez, Putumayo</t>
  </si>
  <si>
    <t>Reglamento para minería subterránea: En revisión de la jurídica de Min trabajo.</t>
  </si>
  <si>
    <t>En proceso de definición de servicios para luego establecer y diseñar implementación diferencial en el componente étnico.</t>
  </si>
  <si>
    <t>Durante este mes se realizó:</t>
  </si>
  <si>
    <t>1- Se realizó reunión con UPME para articular algunos temas sobre el carbón que se han presentado dentro lineamientos a fin de adelantar los estudios necesarios para obtener la información solicitada (Reservas y recursos, estudio de mercados del carbón, análisis de precios de liquidación de regalías). UPME presentó proyecto que realizará durante el año 2020.</t>
  </si>
  <si>
    <t>Mediante radicado 3-2020-008763 del 08-06-2020, fue presento la Director la agenda interinstitucional que se está desarrollando para el presente año</t>
  </si>
  <si>
    <t>Se realizó levantamiento inicial de información para determinar otros trámites y servicios que se solicitan ante Ministerio de Minas y Energía en donde :</t>
  </si>
  <si>
    <t>Con el fin de adelantar los dos procesos de innovación se han adelantado las siguientes actividades:</t>
  </si>
  <si>
    <t xml:space="preserve"> - Se realizo la adecuación de un jardín vertical en el sexto piso.</t>
  </si>
  <si>
    <t>Durante este periodo se logro realizar 2 campañas:</t>
  </si>
  <si>
    <t>Energia: Para la vigencia 2020 se observa una reducción del 10.6 % en el consumo de energía respecto al consumo total de la vigencia 2019, de igual manera al realizar un análisis más detallado se puede identificar que al comparar los el primer semestre de del año 2020 con los de años anteriores la reducción del consumo ha sido en promedio de un 23 % y una reducción del 13.5 % con respecto a la vigencia 2018.</t>
  </si>
  <si>
    <t xml:space="preserve"> - Continuación Encuesta de satisfacción del servicio Se ha realizado él envió de encuestas de satisfacción a funcionarios y contratistas, para evaluar la satisfacción en los servicios prestados como transporte y entrega de equipos de cómputo, esta encuesta permitió evidenciar que hay una buena percepción a realizar estas labores que permiten continuar adecuadamente en teletrabajo y cumplir el propósito superior del Ministerio.</t>
  </si>
  <si>
    <t>Se actualiza el Anexo Técnico. Estamos pendiente de la asignación de recursos</t>
  </si>
  <si>
    <t>Se contrató a uno de los Ingenieros para incoar el desarrollo del Front-End de Apps que permita la generación de aplicativos</t>
  </si>
  <si>
    <t>Se están evaluando alternativas de desarrollos para entregar información más estructurada y confiable haciendo uso de Salomon</t>
  </si>
  <si>
    <t>Herramienta colaborativa Microsoft Office 365 en produción funcionando normalmente</t>
  </si>
  <si>
    <t>Se están haciendo las actividades pertinentes para la actualización del Geovisor</t>
  </si>
  <si>
    <t>Se reconstruyeron 597 enlaces rotos del Portal WEB del Ministerio Minas Energía. Se aclara que aunque la labor de mantenimiento ya no es de GIT, se hizo como apoyo técnico y para garantizar el óptimo desempeño del Portal NINENERGÍA</t>
  </si>
  <si>
    <t>En el mes de junio se adelantaron reuniones de seguimiento de toda la estrategia gubernamental, con objetivo de hacer seguimiento a los compromisos adquiridos para el desarrollo de los proyectos FNCER en La Guajira. Se llevaron a cabo los talleres virtuales con las alcaldías de Maicao y Riohacha dentro de la estretegia de relacionamiento social encabezada por el MME.</t>
  </si>
  <si>
    <t>Los proyecto de norma han sido revisados y se prepara para presentación al Comité para la expedición de Normatividad.</t>
  </si>
  <si>
    <t>En calidad de Oficina Nacional de Enlace con el OIEA, se continúan atendiendo las solicitudes que realizan las contrapartes nacionales.</t>
  </si>
  <si>
    <t>El portafolio de proyectos se encuentra en evaluación por los oficiales técnicos del OIEA.</t>
  </si>
  <si>
    <t>El informe de Salvaguardias de los materiales nucleares, correspondiente al segundo trimestre del año y consolidado de 2019, fue remitido al OIEA en fecha 30 de mayo.</t>
  </si>
  <si>
    <t>A la planta de irradiación gamma, inoperante desde marzo, se le autorizó el acceso de dos funcionarios para control de parámetros y seguridad. El LSCD, reinició proceso de autorización ante proyecto de cambio de categorización.</t>
  </si>
  <si>
    <t>Ante situación de emergencia sanitaria, no se adelantan inspecciones.</t>
  </si>
  <si>
    <t>En el mes de junio se realizó revisión a la documentación que presentó la instalación en respuesta a los requerimientos que formuló el MME. Se define la estrategia para realizar visita virtual.</t>
  </si>
  <si>
    <t>Se han atendido reuniones con el SGC, el cual en cumplimiento de la delegación de funciones ha requerido directrices relacionadas con actuaciones frente a instalaciones usuarias de materiales radiactivos.</t>
  </si>
  <si>
    <t>Se recibieron 18 solicitudes de las cuales 4 son de senado y 14 de camara de las cuales se dio traslado a 4, se respondieron 4 y las otras se encuentran en vistos buenos o revision del area Juridica</t>
  </si>
  <si>
    <t>Se cito para el debate de control politico Proposicion 77 citado por el HR  Ricardo Ferro el 11 de Junio - y Proposicion 10 Comision Terecera de Camara el 5  de Junio, se continuo haciendo el seguimiento a las plenarias según competencia de esta cartera.</t>
  </si>
  <si>
    <t>Para este mes se emitio el Concepto PAL 002 de la HR Adriana Matiz "REGIMEN AMAZONIA"</t>
  </si>
  <si>
    <t>Se hicieron Mesas de Análisis de Riesgos y Controles, así: 1 con la Subdirección de Talento Humano; 1 con el Grupo de Asuntos Legislativos; y 1 con el Grupo de Comunicación y Prensa</t>
  </si>
  <si>
    <t>Se hicieron Mesas de Asesoría &amp; Prevención, así: 1 con la Dirección de Hidrocarburos; 1 con la Subdirección de Talento Humano; 1 con el Grupo de Gestión de la Información y Servicio al Ciudadano.</t>
  </si>
  <si>
    <t>Durante el mes de junio de 2020 se revisaron diecisiete (17)  proyectos normativos, regulatorios y/o legislativos, a solicitud de dependencias del MME o expedidos dentro del marco del estado de emergencia económica, social y ecológica</t>
  </si>
  <si>
    <t>Durante el mes de junio de 2020 no se recibieron ni tramitaron solicitudes de aplazamiento de fecha de entrada en operación de proyectos sector eléctrico</t>
  </si>
  <si>
    <t>Durante el mes de junio de 2020 no se recibieron  ni tramitaron  solicitudes de declaratoria de utilidad pública e interés social proyectos eléctricos y áreas  necesarias para su construcción y protección</t>
  </si>
  <si>
    <t>Durante el mes de junio de 2020 se recibieron 6 (6) solicitudes de conceptos juridicos y dp,  las cuales se tramitaron</t>
  </si>
  <si>
    <t xml:space="preserve">Durante el mes de junio de 2020 los apoderados atendieron cuarenta y cinco (45) actuaciones procesales en los procesos en los que es parte el ministerio de minas y energia                </t>
  </si>
  <si>
    <t>Se esta en proceso de contratación</t>
  </si>
  <si>
    <t>Documentos disponibles en la carpeta comaprtida de la OAJ</t>
  </si>
  <si>
    <t>Encuestas de satisfacción Oficina Asesora Jurídica seguimiento del PAE 4 de junio y revisión de procesos contractuales el 23 de junio.
Encuesta de satisfacción Direccion  de Hidrocarburos Modalidad Convenio Cooperación con una Agencia de Noruega</t>
  </si>
  <si>
    <t>Encuesta de satisfacción de la Oficina de Asuntos Ambientales y Sociales revisión y orientación de Estudios Previos convenio XM el 29/05/2020
Correo electrónico mayo 1, Agradecimiento por compromiso y diligencia en porceso contractual de solución integral tecnológica Microsoft, Grupo de Infraestructura Tecnológica</t>
  </si>
  <si>
    <t>El reporte es trimestre vencido, esta recibiendo información de los OR y van hablar con las empresas que no han reportado.</t>
  </si>
  <si>
    <t>LA UPME envió el documento final para comentarios. La primera semana de junlio hay reunión con el Ministro para la presentación de la versión final del Documento</t>
  </si>
  <si>
    <t xml:space="preserve">Debido a solicitud de Presidencia y de la Señora Ministra este proyecto debe reestructurarse, y aplazar para meses próximos. </t>
  </si>
  <si>
    <t>Revisión y modificación final de la coordinador de upstreeam; se reforzaron los criterios de las barreras mecánicas y se ampliaron las medidas de monitoreo del pozo durante el aislamiento temporal, para poder argumentar la extensión de 24 a 36 meses de abandono temporal. Proyecto listo para presentación a Viceministro y a Ministro</t>
  </si>
  <si>
    <t>Revisión y modificación final de la coordinador de upstream. Proyecto listo para presentación a Viceministro y a Ministro</t>
  </si>
  <si>
    <t>Revisión del segundo entregable por parte del consultor. Se planea dar feedback al consultor y hacer talleres de socialización con las operadoras en el mes de Julio</t>
  </si>
  <si>
    <t xml:space="preserve">Proceso de licitaciòn en observaciones del mercado a pre pliegos, pliegos y respuesta a observaciones. Se Tenìan a Junio 47 firmas interesadas en el proceso, observaciones de transportadores (CENIT y Ocensa) y Cronograma de adjudicaciòn. </t>
  </si>
  <si>
    <t>No reportarom</t>
  </si>
  <si>
    <t>En la pregunta de comunicación para cohesión respondieron afirmativamente 71 personas las cuales representa el 59,2% de impacto afirmativo, para el segundo trimestre se tenía planteado una respuesta positiva del 35% que equivale a 42 personas; lo que nos demuestra que el Minenergía reconoce positivamente la gestión adelantada por el Grupo de Comunicaciones y Prensa</t>
  </si>
  <si>
    <t>Desde el inicio de este segundo trimestre e inicio de la pandemia, el equipo digital del MME, ha producido mucho más contenido y no solo eso ha hecho diferentes eventos en vivo virtuales, lo que ha influido considerablemente para generar mayor alcance en No. De personas. Además, es importante resaltar que durante este tiempo se ha logrado ser tendencia nacional en varios contenidos permitiendo lograr mejores números de interacción y alcance</t>
  </si>
  <si>
    <t>Se realizó la planeación del proyecto y se definió el cronograma para cada una de las mesas y jornadas academicas, a través de 3 reuniones de planeación con los expertos. Se determino que la primera Jornada acedemica se tiene programada para el 7 y el 13  de Julio y la primera mesa de la Dimensión 1 - Talento Huamno sera el 23 de Julio.</t>
  </si>
  <si>
    <t>Se inicia el diseño de encuesta</t>
  </si>
  <si>
    <t>Se ha generado la totalidad de solicitudes de manera utomatica, solo esta pendiente algunos ajustes adicionales para unos temas particulares en el mes de Julio</t>
  </si>
  <si>
    <t>Desde el 30 de abril se implementó en producción el proceso digital de pago en el sistema Neón de todos los contratistas del MME. Adicional a esta meta se esta implementando el proceso de pagos a proveedores.</t>
  </si>
  <si>
    <t>Alcance en audiencia, en millones de personas, de las publicaciones en medios tradicionales, gestionadas desde el grupo de Comunicaciones y Prensa</t>
  </si>
  <si>
    <t>La pregunta que se realizó fue: ¿Reconoces la importancia de la #TransiciónEnergética para Colombia como principal apuesta del Ministerio?</t>
  </si>
  <si>
    <t>se está adelantando la introducción: presentación, necesidades, objetivos y principios de comunicación</t>
  </si>
  <si>
    <t>Se están realizando mesas de trabajo para el diagnóstico y necesidades de los módulos de Sisgestion a implementar. La entidad ya cuenta con el código fuente de la herramienta, la cual fue entregada por el DNP por medio de un acuerdo de entrega</t>
  </si>
  <si>
    <t>Ya se encuentra el instrumento alojado en la plataforma teams para el reporte de los indicadores de la entidad, las áreas cuentan con acceso y disponibilidad de los insumos para realizar sus reportes mensuales</t>
  </si>
  <si>
    <t>Ya se están ejecutando los pilotos de las sendas de valor intervenidas, por medio de las entrevistas, talleres y diagnósticos con las personas que participan en cada una de las sendas</t>
  </si>
  <si>
    <t>Ya se identificaron los procesos estratégicos a intervenir, siendo estos: 1. Administrar eficientemente los subsidios MME y 2. Gestionar requerimientos que necesitan los diferentes actores de la cadena de Hidrocarburos</t>
  </si>
  <si>
    <t>Se concertaron con la DFM, la ANM y el Viceministerio las actividades a ser incluidas en la prometa etapa de jecucion del proyecto para la defincion del lineamientos para el cierre y demantelamiento de actividades mineras en áreas de Páramo. Al respecto, se formulo ficha tecnica para el desarollo del estudio de mercado y se esta elantado el proceso de cotización y la formulacion de los estudios previos para la suscripcion de un convenio inter administrativo con un aliado estratégico.</t>
  </si>
  <si>
    <t>Proceso en desarrollo</t>
  </si>
  <si>
    <t>Proceso en Desarrollo</t>
  </si>
  <si>
    <t>Debido a las restricciones del Gobierno Nacional a concecuencia de la pandemia COVID 19 no se ha podido avanzar en el compromiso</t>
  </si>
  <si>
    <t>A través del BID se contrató una firma consultora que será la encargada de formular la herramienta que nos permitirá hacer seguimiento s los lineamientos de género</t>
  </si>
  <si>
    <t>(i) Se realizó acompañamiento técnico a dependencias del Ministerio para la inclusión de la variable de género en los proyectos formulados y/o implementados: Se ha avanzado en la implementación del enfoque de género en proyectos de Formalización Minera.
(ii) Revisión y ajuestes de la Cartilla Sectorial de inclusión del enfoque de género en los procesos de planeación y uso del trazador presupuestal para la equidad de la mujer, conjuntamente con DNP.</t>
  </si>
  <si>
    <t>A la fecha se han realizado las siguientes acciones:
1. De 31 trámites y servicios del levantamiento de información realizado con las áreas misionales y a través del sistema P8, y  luego de revisión de la normatividad  al detalle,  se agruparon en  19 servicios con su respectiva descripción, requisitos para solicitud, tiempos, productos.
2. Se diseñaron plantillas de las solicitudes de los ciudadanos en busca que la información este normalizada y se pueda hacer seguimiento.  
3. Paralelamente se envío memorando con radicado 3-2020-08737 a la Oficina de Planeación y Gestión Internacional con los insumos de información levantada,  con el fin de determinar de acuerdo a las características de los servicios analizados su pertinencia para oficializarlos  como trámites. 
4. Para realizar seguimiento se configuro el CRM, con la opción de trámites y Servicios, fecha de asignación, radicado y fecha de respuesta,  y gestor a cargo, por lo que podemos indicar que para los meses de Enero – Abril de 2020.</t>
  </si>
  <si>
    <t xml:space="preserve">Se reportan los siguientes avances frente al objetivo previsto:
Se reportan los siguientes avances frente al objetivo previsto:
1.  Se adelantó la contratación del equipo base para la formulación del pliego licitatorio tendiente a adquirir el software SGDEA y servicios conexos.
2. Se formularon los documentos técnicos base para la viabilización de la contratación. 
3.Se realizó ubicación del proceso licitatorio en SECOP II 
La ejecución del proceso contractual soporte de la adquisición del SGDEA se prevé iniciar a partir del segundo semestre de 2020, después de surtir los procesos contractuales. </t>
  </si>
  <si>
    <t xml:space="preserve">Resultado Avance de Acción </t>
  </si>
  <si>
    <t>Resultado Avance de Objetivo</t>
  </si>
  <si>
    <t>Resultado Avance de Indicador</t>
  </si>
  <si>
    <t>Indicadores</t>
  </si>
  <si>
    <t xml:space="preserve">Durante el mes de junio se realizó sondeo de mercado y se determinan los valores por zonas. El Grupo de Contractual determina que se va a contratar bajo la modalidad de Convenios Administrativos con Universidades </t>
  </si>
  <si>
    <t>Se han intervenido a la fecha 1.111  procesos asociados a la modalidad de solicitantes  de formalización de minería tradicional en los departamentos de Antioquia (50),Magdalena(8), Meta (22), Caquetà(13),Bolívar (28), Boyacá (188), Caldas (41), Cauca (113), Choco (17), Cundinamarca (101), Norte de Santander (20), Santander (48) Tolima (76), Valle del Cauca (55,Nariño (8),Guajira(35),Cesar(64),Valle del Cauca (25), Arauca (2),Casanare (29),Huila (53),Putumayo (36), Risaralda (10),  Caldas (37), Santander (58),  Sucre (3),Bolivar (50),Cordoba (27),Atlántico (28),Vichada(2), Amazonas(1),Guanìa (1), Guaviare(2), con los cuales se han intervenido 8.534 mineros. Se han logrado acompañar 425 mineros solicitantes.</t>
  </si>
  <si>
    <t xml:space="preserve">Se cuenta con el análisis de antecedentes normativos, insitucionales, marco teórico de la minería de subsistencia en Colombia y el mundo.  </t>
  </si>
  <si>
    <t xml:space="preserve">Se está adelantando el sondeo del mercado con el fin de establecer el precio de una consultoría encaminada al fortalecimiento de los encadenamientos productivos de la minería de subsistencia.
</t>
  </si>
  <si>
    <t>En proceso</t>
  </si>
  <si>
    <t xml:space="preserve">MINISTERIO DE MINAS Y ENERGÍA
SEGUIMIENTO A JUNIO 2020 </t>
  </si>
  <si>
    <t xml:space="preserve">MINISTERIO DE MINAS Y ENERGÍA
SEGUIMIENTO PLAN DE ACCIÓN A JUNIO 2020 </t>
  </si>
  <si>
    <t>FPTSP.  Sipí. Actualmente el proyecto cuenta con un 85% de avance físico, por motivos del COVID-19, se mantiene suspendidas las actividades, se encuentra en tramite la aprobación del protocolo de bioseguridad COVID-19 para el reinicio de las obras, la cual se estima en julio.
Medio y Bajo Baudó:  El 18 de noviembre de 2019 se firmo acta de inicio de la consultoría para la estructuración de los diseños, se prevé contar con los diseños en el mes de noviembre de 2020.  Por COVID 19, se suspeneden actividades desde el 24 de marzo de 2020, a la fecha se encuentra el personal desde el sabado 13 de junio en confinamiento preventivo x 14 días según decreto 078 de la gobernacion del Chocó, el protoclo de prevención del Covid 19 de WSP - Concol, se encuentra aprobado y socializado para el inicio de actividades. una vez se inicie de nuevo se adelantara el respectivo otrosi para prorrogar el palzo de ejecución.
Acandí:  El día 13 de mayo se realizó una mesa de trabajo intersectorial para el desarrollo del estudio de prefactibilidad de la Interconexión Eléctrica al SIN de los municipios de Unguía y Acandí, obteniendo los siguientes resultados en términos generales:
• Ruta Seleccionada: Aérea, Nueva Colonia(corregimiento de Turbo)-Unguía-Acandí.
• Red a 44 kV doble circuito.
Longitud total: 152 km aprox.(Tramo Nueva Colonia-Unguía: 82 km - Tramo Unguía-Acandí: 70 km).
• Supuesto: para el abastecimiento de la demanda de Unguía y Acandí, en condiciones de calidad, confiabilidad y seguridad, se deberá reforzar el sistema a través del proyecto Chigorodó 110 kV(actualmente EPM tiene identificado el reforzamiento, no obstante aún no se incluye dentro de sus proyectos de inversión)
• CAPEX total: 164.000 MCOP aprox.(incluye: valoración ambiental, social, electromecánica, civil, administrativa, incertidumbre ;no incluye: valoración predial).
En los proximos dias se realizara la radicación formal ante el Ministerio.</t>
  </si>
  <si>
    <t>El pueblo Nasa envió documento a Min Interior y esta entidad lo envió al MME.  El documento se revisó y no plasma las afectaciones dentro del territorio Nasa.  Se le informó a Min Interior que este documento no correspondía con el compromiso.</t>
  </si>
  <si>
    <t xml:space="preserve"> El plan de abastecimiento fue expedido en mayo, teniendo en cuenta que se habían suspendido las medidas cautelares.  Sin embargo, en cumplimiento del fallo del Tribunal de Nariño se suspenden las resoluciones.  Como Ministerio de Minas y Energía  se cumplió con el compromiso, sin embargo este fue suspendido por el fallo del Tribunal mencionado. </t>
  </si>
  <si>
    <t xml:space="preserve"> El plan de abastecimiento fue expedido en mayo, teniendo en cuenta que se habían suspendido las medidas cautelares.  Sin embargo, en cumplimiento del fallo del Tribunal de Nariño se suspenden las resoluciones.  Como Ministerio de Minas y Energía  se cumplió con el compromiso, sin embargo este fue suspendido por el fallo del Tribunal mencionado. 
Se presentó solicitud a la Oficina de Planeación para que se viabilice la modificación del indicador.</t>
  </si>
  <si>
    <t xml:space="preserve">Se continúa avanzando en el proceso de contratación del
personal que construirá el modelo de negocio minero del Chocó. Se estructura una
estrategia virtual para el inicio de acciones con el personal que sea contratado, inicialmente
por un periodo de dos (2) meses de ejecución, esperando se levante la contingencia
sanitaria por COVID-19.
 Una vez se cuente con los profesionales contratados se procederá con la construcción de
este. La asistencia técnica y jurídica a los consejos comunitarios que realizará la Agencia
Nacional de Minera (ANM), se adelantará en el marco de la implementación del modelo, una
vez esté construido.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</si>
</sst>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_);_(* \(#,##0\);_(* &quot;-&quot;??_);_(@_)"/>
    <numFmt numFmtId="174" formatCode="0.0"/>
    <numFmt numFmtId="175" formatCode="_-* #,##0.00_-;\-* #,##0.00_-;_-* &quot;-&quot;??_-;_-@"/>
    <numFmt numFmtId="176" formatCode="_(* #,##0.000_);_(* \(#,##0.000\);_(* &quot;-&quot;??_);_(@_)"/>
    <numFmt numFmtId="177" formatCode="_(* #,##0.0_);_(* \(#,##0.0\);_(* &quot;-&quot;??_);_(@_)"/>
    <numFmt numFmtId="178" formatCode="0.000"/>
    <numFmt numFmtId="179" formatCode="0.0000"/>
    <numFmt numFmtId="180" formatCode="0;[Red]0"/>
    <numFmt numFmtId="181" formatCode="#,##0.0"/>
    <numFmt numFmtId="182" formatCode="#,##0.000"/>
    <numFmt numFmtId="183" formatCode="#,##0.0000"/>
    <numFmt numFmtId="184" formatCode="#,##0.00000"/>
    <numFmt numFmtId="185" formatCode="#,##0.00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_-;\-* #,##0.00_-;_-* &quot;-&quot;_-;_-@_-"/>
    <numFmt numFmtId="191" formatCode="&quot;$&quot;\ #,##0"/>
    <numFmt numFmtId="192" formatCode="0.00000"/>
  </numFmts>
  <fonts count="59">
    <font>
      <sz val="11"/>
      <color theme="1"/>
      <name val="Calibri"/>
      <family val="2"/>
    </font>
    <font>
      <sz val="11"/>
      <color indexed="8"/>
      <name val="Calibri"/>
      <family val="2"/>
    </font>
    <font>
      <b/>
      <sz val="12"/>
      <name val="Tahoma"/>
      <family val="2"/>
    </font>
    <font>
      <sz val="8"/>
      <name val="Arial"/>
      <family val="2"/>
    </font>
    <font>
      <b/>
      <sz val="14"/>
      <name val="Arial"/>
      <family val="2"/>
    </font>
    <font>
      <sz val="9"/>
      <name val="Tahoma"/>
      <family val="2"/>
    </font>
    <font>
      <b/>
      <sz val="9"/>
      <name val="Tahoma"/>
      <family val="2"/>
    </font>
    <font>
      <sz val="9"/>
      <name val="Arial"/>
      <family val="2"/>
    </font>
    <font>
      <sz val="8"/>
      <name val="Calibri Light"/>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9"/>
      <name val="Arial"/>
      <family val="2"/>
    </font>
    <font>
      <b/>
      <sz val="7"/>
      <color indexed="9"/>
      <name val="Tahoma"/>
      <family val="2"/>
    </font>
    <font>
      <sz val="8"/>
      <color indexed="10"/>
      <name val="Arial"/>
      <family val="2"/>
    </font>
    <font>
      <sz val="11"/>
      <name val="Calibri"/>
      <family val="2"/>
    </font>
    <font>
      <sz val="10"/>
      <name val="Calibri Light"/>
      <family val="2"/>
    </font>
    <font>
      <sz val="8"/>
      <name val="Segoe U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0"/>
      <name val="Arial"/>
      <family val="2"/>
    </font>
    <font>
      <b/>
      <sz val="7"/>
      <color theme="0"/>
      <name val="Tahoma"/>
      <family val="2"/>
    </font>
    <font>
      <sz val="8"/>
      <color rgb="FFFF0000"/>
      <name val="Arial"/>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FFFFFF"/>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right style="thin"/>
      <top/>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style="thin"/>
      <top style="thin">
        <color rgb="FF000000"/>
      </top>
      <botto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351">
    <xf numFmtId="0" fontId="0" fillId="0" borderId="0" xfId="0" applyFont="1" applyAlignment="1">
      <alignment/>
    </xf>
    <xf numFmtId="49" fontId="55" fillId="33" borderId="10" xfId="0" applyNumberFormat="1" applyFont="1" applyFill="1" applyBorder="1" applyAlignment="1" applyProtection="1">
      <alignment horizontal="center" vertical="center" wrapText="1"/>
      <protection/>
    </xf>
    <xf numFmtId="49" fontId="56" fillId="33" borderId="10"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wrapText="1"/>
      <protection/>
    </xf>
    <xf numFmtId="0" fontId="0" fillId="34" borderId="10" xfId="0" applyFill="1" applyBorder="1" applyAlignment="1">
      <alignment/>
    </xf>
    <xf numFmtId="0" fontId="3" fillId="34" borderId="10" xfId="0" applyFont="1" applyFill="1" applyBorder="1" applyAlignment="1">
      <alignment vertical="center" wrapText="1"/>
    </xf>
    <xf numFmtId="0" fontId="0" fillId="34" borderId="0" xfId="0" applyFill="1" applyAlignment="1">
      <alignment/>
    </xf>
    <xf numFmtId="0" fontId="3" fillId="34" borderId="10" xfId="0" applyNumberFormat="1" applyFont="1" applyFill="1" applyBorder="1" applyAlignment="1" applyProtection="1">
      <alignment horizontal="center" vertical="center" wrapText="1"/>
      <protection/>
    </xf>
    <xf numFmtId="1" fontId="0" fillId="0" borderId="0" xfId="0" applyNumberFormat="1" applyAlignment="1">
      <alignment/>
    </xf>
    <xf numFmtId="37" fontId="3" fillId="34" borderId="10" xfId="49" applyNumberFormat="1" applyFont="1" applyFill="1" applyBorder="1" applyAlignment="1">
      <alignment horizontal="center" vertical="center" wrapText="1"/>
    </xf>
    <xf numFmtId="37" fontId="3" fillId="34" borderId="10" xfId="49"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readingOrder="1"/>
    </xf>
    <xf numFmtId="0" fontId="3" fillId="34" borderId="10" xfId="0" applyFont="1" applyFill="1" applyBorder="1" applyAlignment="1">
      <alignment horizontal="center" vertical="center"/>
    </xf>
    <xf numFmtId="49" fontId="55" fillId="33" borderId="11"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wrapText="1"/>
      <protection/>
    </xf>
    <xf numFmtId="0" fontId="0" fillId="0" borderId="0" xfId="0" applyBorder="1" applyAlignment="1">
      <alignment/>
    </xf>
    <xf numFmtId="0" fontId="0" fillId="34" borderId="0" xfId="0" applyFill="1" applyBorder="1" applyAlignment="1">
      <alignment/>
    </xf>
    <xf numFmtId="0" fontId="3" fillId="34" borderId="10" xfId="0" applyNumberFormat="1" applyFont="1" applyFill="1" applyBorder="1" applyAlignment="1">
      <alignment horizontal="center" vertical="center" wrapText="1" readingOrder="1"/>
    </xf>
    <xf numFmtId="0" fontId="0" fillId="0" borderId="0" xfId="0" applyAlignment="1">
      <alignment horizontal="center"/>
    </xf>
    <xf numFmtId="0" fontId="0" fillId="34" borderId="0" xfId="0" applyFill="1" applyAlignment="1">
      <alignment horizontal="center"/>
    </xf>
    <xf numFmtId="49"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9" fontId="3" fillId="35" borderId="10" xfId="0" applyNumberFormat="1" applyFont="1" applyFill="1" applyBorder="1" applyAlignment="1">
      <alignment horizontal="center" vertical="center" wrapText="1"/>
    </xf>
    <xf numFmtId="0" fontId="3" fillId="34" borderId="11" xfId="0" applyFont="1" applyFill="1" applyBorder="1" applyAlignment="1">
      <alignment horizontal="center" vertical="center"/>
    </xf>
    <xf numFmtId="0" fontId="3" fillId="35" borderId="11" xfId="0" applyFont="1" applyFill="1" applyBorder="1" applyAlignment="1">
      <alignment horizontal="center" vertical="center" wrapText="1"/>
    </xf>
    <xf numFmtId="9" fontId="3" fillId="35" borderId="11" xfId="0" applyNumberFormat="1" applyFont="1" applyFill="1" applyBorder="1" applyAlignment="1">
      <alignment horizontal="center" vertical="center" wrapText="1"/>
    </xf>
    <xf numFmtId="3" fontId="3" fillId="36"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9" fontId="3" fillId="34" borderId="11" xfId="0" applyNumberFormat="1" applyFont="1" applyFill="1" applyBorder="1" applyAlignment="1" applyProtection="1">
      <alignment horizontal="center" vertical="center" wrapText="1"/>
      <protection/>
    </xf>
    <xf numFmtId="9" fontId="3" fillId="34" borderId="1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wrapText="1"/>
    </xf>
    <xf numFmtId="0" fontId="0" fillId="0" borderId="0" xfId="0" applyFont="1" applyAlignment="1">
      <alignment/>
    </xf>
    <xf numFmtId="49" fontId="3" fillId="34" borderId="12" xfId="0" applyNumberFormat="1" applyFont="1" applyFill="1" applyBorder="1" applyAlignment="1" applyProtection="1">
      <alignment horizontal="center" vertical="center" wrapText="1"/>
      <protection/>
    </xf>
    <xf numFmtId="9" fontId="7" fillId="34" borderId="10" xfId="0" applyNumberFormat="1" applyFont="1" applyFill="1" applyBorder="1" applyAlignment="1">
      <alignment horizontal="center" vertical="center" wrapText="1"/>
    </xf>
    <xf numFmtId="9" fontId="3" fillId="37" borderId="10" xfId="0" applyNumberFormat="1" applyFont="1" applyFill="1" applyBorder="1" applyAlignment="1">
      <alignment horizontal="center" vertical="center" wrapText="1"/>
    </xf>
    <xf numFmtId="49" fontId="3" fillId="37" borderId="12" xfId="0" applyNumberFormat="1" applyFont="1" applyFill="1" applyBorder="1" applyAlignment="1" applyProtection="1">
      <alignment horizontal="center" vertical="center" wrapText="1"/>
      <protection/>
    </xf>
    <xf numFmtId="49" fontId="3" fillId="37" borderId="10" xfId="0" applyNumberFormat="1" applyFont="1" applyFill="1" applyBorder="1" applyAlignment="1" applyProtection="1">
      <alignment horizontal="center" vertical="center" wrapText="1"/>
      <protection/>
    </xf>
    <xf numFmtId="172" fontId="3" fillId="37" borderId="10" xfId="56" applyNumberFormat="1" applyFont="1" applyFill="1" applyBorder="1" applyAlignment="1">
      <alignment horizontal="center" vertical="center" wrapText="1"/>
    </xf>
    <xf numFmtId="41" fontId="3" fillId="37" borderId="10" xfId="5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0" xfId="0" applyNumberFormat="1" applyFont="1" applyFill="1" applyBorder="1" applyAlignment="1" applyProtection="1">
      <alignment horizontal="center" vertical="center" wrapText="1"/>
      <protection/>
    </xf>
    <xf numFmtId="0" fontId="3" fillId="37" borderId="10" xfId="0" applyNumberFormat="1" applyFont="1" applyFill="1" applyBorder="1" applyAlignment="1" applyProtection="1">
      <alignment horizontal="justify" vertical="center" wrapText="1"/>
      <protection/>
    </xf>
    <xf numFmtId="0" fontId="3" fillId="37" borderId="11" xfId="0" applyNumberFormat="1" applyFont="1" applyFill="1" applyBorder="1" applyAlignment="1" applyProtection="1">
      <alignment horizontal="center" vertical="center" wrapText="1"/>
      <protection/>
    </xf>
    <xf numFmtId="9" fontId="3" fillId="37" borderId="10" xfId="56" applyFont="1" applyFill="1" applyBorder="1" applyAlignment="1">
      <alignment horizontal="center" vertical="center" wrapText="1"/>
    </xf>
    <xf numFmtId="37" fontId="3" fillId="37" borderId="10" xfId="49" applyNumberFormat="1" applyFont="1" applyFill="1" applyBorder="1" applyAlignment="1">
      <alignment horizontal="center" vertical="center" wrapText="1"/>
    </xf>
    <xf numFmtId="3" fontId="3" fillId="37" borderId="10" xfId="0" applyNumberFormat="1" applyFont="1" applyFill="1" applyBorder="1" applyAlignment="1">
      <alignment horizontal="center" vertical="center" wrapText="1"/>
    </xf>
    <xf numFmtId="0" fontId="3" fillId="37" borderId="10" xfId="0" applyFont="1" applyFill="1" applyBorder="1" applyAlignment="1">
      <alignment vertical="center" wrapText="1"/>
    </xf>
    <xf numFmtId="1" fontId="3" fillId="37" borderId="10" xfId="56" applyNumberFormat="1" applyFont="1" applyFill="1" applyBorder="1" applyAlignment="1">
      <alignment horizontal="center" vertical="center" wrapText="1"/>
    </xf>
    <xf numFmtId="0" fontId="3" fillId="37" borderId="10" xfId="0" applyFont="1" applyFill="1" applyBorder="1" applyAlignment="1">
      <alignment/>
    </xf>
    <xf numFmtId="0" fontId="3" fillId="37" borderId="11" xfId="0" applyFont="1" applyFill="1" applyBorder="1" applyAlignment="1">
      <alignment horizontal="center" vertical="center" wrapText="1"/>
    </xf>
    <xf numFmtId="9" fontId="3" fillId="37" borderId="11" xfId="0" applyNumberFormat="1" applyFont="1" applyFill="1" applyBorder="1" applyAlignment="1" applyProtection="1">
      <alignment horizontal="center" vertical="center" wrapText="1"/>
      <protection/>
    </xf>
    <xf numFmtId="174" fontId="3" fillId="37" borderId="10" xfId="56" applyNumberFormat="1" applyFont="1" applyFill="1" applyBorder="1" applyAlignment="1">
      <alignment horizontal="center" vertical="center" wrapText="1"/>
    </xf>
    <xf numFmtId="169" fontId="3" fillId="37" borderId="10" xfId="0" applyNumberFormat="1" applyFont="1" applyFill="1" applyBorder="1" applyAlignment="1">
      <alignment horizontal="center" vertical="center" wrapText="1"/>
    </xf>
    <xf numFmtId="41" fontId="3" fillId="37" borderId="10" xfId="50" applyFont="1" applyFill="1" applyBorder="1" applyAlignment="1">
      <alignment horizontal="center" vertical="center" wrapText="1"/>
    </xf>
    <xf numFmtId="41" fontId="3" fillId="37" borderId="11" xfId="50" applyFont="1" applyFill="1" applyBorder="1" applyAlignment="1">
      <alignment horizontal="center" vertical="center" wrapText="1"/>
    </xf>
    <xf numFmtId="0" fontId="57" fillId="37" borderId="10" xfId="0" applyFont="1" applyFill="1" applyBorder="1" applyAlignment="1">
      <alignment horizontal="center" vertical="center" wrapText="1"/>
    </xf>
    <xf numFmtId="0" fontId="57" fillId="37" borderId="11" xfId="0" applyFont="1" applyFill="1" applyBorder="1" applyAlignment="1">
      <alignment horizontal="center" vertical="center" wrapText="1"/>
    </xf>
    <xf numFmtId="173" fontId="3" fillId="37" borderId="10" xfId="49" applyNumberFormat="1" applyFont="1" applyFill="1" applyBorder="1" applyAlignment="1">
      <alignment horizontal="right" vertical="center" wrapText="1"/>
    </xf>
    <xf numFmtId="0" fontId="3" fillId="37" borderId="10" xfId="0" applyFont="1" applyFill="1" applyBorder="1" applyAlignment="1">
      <alignment horizontal="left" vertical="center" wrapText="1"/>
    </xf>
    <xf numFmtId="9" fontId="3" fillId="37" borderId="10" xfId="0" applyNumberFormat="1" applyFont="1" applyFill="1" applyBorder="1" applyAlignment="1" applyProtection="1">
      <alignment horizontal="center" vertical="center" wrapText="1"/>
      <protection/>
    </xf>
    <xf numFmtId="0" fontId="3" fillId="38" borderId="10" xfId="0" applyNumberFormat="1" applyFont="1" applyFill="1" applyBorder="1" applyAlignment="1">
      <alignment horizontal="center" vertical="center" wrapText="1"/>
    </xf>
    <xf numFmtId="49" fontId="3" fillId="37" borderId="10" xfId="0" applyNumberFormat="1" applyFont="1" applyFill="1" applyBorder="1" applyAlignment="1">
      <alignment vertical="center" wrapText="1"/>
    </xf>
    <xf numFmtId="0" fontId="3" fillId="37" borderId="10" xfId="0" applyFont="1" applyFill="1" applyBorder="1" applyAlignment="1">
      <alignment horizontal="center" wrapText="1"/>
    </xf>
    <xf numFmtId="2" fontId="55" fillId="33" borderId="10" xfId="0" applyNumberFormat="1" applyFont="1" applyFill="1" applyBorder="1" applyAlignment="1" applyProtection="1">
      <alignment horizontal="center" vertical="center" wrapText="1"/>
      <protection/>
    </xf>
    <xf numFmtId="2" fontId="0" fillId="0" borderId="0" xfId="0" applyNumberFormat="1" applyAlignment="1">
      <alignment/>
    </xf>
    <xf numFmtId="0" fontId="3" fillId="37" borderId="10" xfId="0"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xf>
    <xf numFmtId="0" fontId="3" fillId="34" borderId="10" xfId="0" applyFont="1" applyFill="1" applyBorder="1" applyAlignment="1">
      <alignment horizontal="center" vertical="center" wrapText="1"/>
    </xf>
    <xf numFmtId="1" fontId="57" fillId="38"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9" fontId="3" fillId="37" borderId="11" xfId="56" applyFont="1" applyFill="1" applyBorder="1" applyAlignment="1">
      <alignment horizontal="center" vertical="center" wrapText="1"/>
    </xf>
    <xf numFmtId="0" fontId="32" fillId="37" borderId="10" xfId="0" applyFont="1" applyFill="1" applyBorder="1" applyAlignment="1">
      <alignment/>
    </xf>
    <xf numFmtId="41" fontId="3" fillId="37" borderId="11" xfId="50" applyFont="1" applyFill="1" applyBorder="1" applyAlignment="1">
      <alignment horizontal="center" vertical="center"/>
    </xf>
    <xf numFmtId="0" fontId="3" fillId="37" borderId="11" xfId="0" applyFont="1" applyFill="1" applyBorder="1" applyAlignment="1">
      <alignment horizontal="center" vertical="center"/>
    </xf>
    <xf numFmtId="0" fontId="32" fillId="34" borderId="10" xfId="0" applyFont="1" applyFill="1" applyBorder="1" applyAlignment="1">
      <alignment/>
    </xf>
    <xf numFmtId="37" fontId="3" fillId="37" borderId="10" xfId="49" applyNumberFormat="1" applyFont="1" applyFill="1" applyBorder="1" applyAlignment="1">
      <alignment horizontal="center" vertical="center" wrapText="1" readingOrder="1"/>
    </xf>
    <xf numFmtId="3" fontId="3" fillId="37" borderId="11" xfId="0" applyNumberFormat="1" applyFont="1" applyFill="1" applyBorder="1" applyAlignment="1">
      <alignment horizontal="center" vertical="center" wrapText="1"/>
    </xf>
    <xf numFmtId="0" fontId="3" fillId="35" borderId="10" xfId="0" applyNumberFormat="1" applyFont="1" applyFill="1" applyBorder="1" applyAlignment="1">
      <alignment horizontal="center" vertical="center" wrapText="1"/>
    </xf>
    <xf numFmtId="3" fontId="3" fillId="35" borderId="10" xfId="0" applyNumberFormat="1" applyFont="1" applyFill="1" applyBorder="1" applyAlignment="1">
      <alignment horizontal="center" vertical="center" wrapText="1"/>
    </xf>
    <xf numFmtId="9" fontId="3" fillId="34" borderId="10" xfId="56"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37" fontId="3" fillId="34" borderId="11" xfId="49" applyNumberFormat="1" applyFont="1" applyFill="1" applyBorder="1" applyAlignment="1">
      <alignment horizontal="center" vertical="center" wrapText="1"/>
    </xf>
    <xf numFmtId="49" fontId="3" fillId="39" borderId="10" xfId="0" applyNumberFormat="1" applyFont="1" applyFill="1" applyBorder="1" applyAlignment="1">
      <alignment horizontal="center" vertical="center" wrapText="1"/>
    </xf>
    <xf numFmtId="178" fontId="3" fillId="37" borderId="10" xfId="0" applyNumberFormat="1" applyFont="1" applyFill="1" applyBorder="1" applyAlignment="1">
      <alignment horizontal="center" vertical="center" wrapText="1"/>
    </xf>
    <xf numFmtId="9" fontId="3" fillId="34" borderId="11" xfId="0" applyNumberFormat="1" applyFont="1" applyFill="1" applyBorder="1" applyAlignment="1">
      <alignment horizontal="center" vertical="center"/>
    </xf>
    <xf numFmtId="0" fontId="3" fillId="37" borderId="11" xfId="0" applyFont="1" applyFill="1" applyBorder="1" applyAlignment="1">
      <alignment/>
    </xf>
    <xf numFmtId="0" fontId="3" fillId="38" borderId="10" xfId="0" applyFont="1" applyFill="1" applyBorder="1" applyAlignment="1">
      <alignment horizontal="center" vertical="center" wrapText="1"/>
    </xf>
    <xf numFmtId="49" fontId="3" fillId="38" borderId="10" xfId="0" applyNumberFormat="1" applyFont="1" applyFill="1" applyBorder="1" applyAlignment="1">
      <alignment horizontal="center" vertical="center" wrapText="1"/>
    </xf>
    <xf numFmtId="3" fontId="33" fillId="34" borderId="13" xfId="0" applyNumberFormat="1" applyFont="1" applyFill="1" applyBorder="1" applyAlignment="1" applyProtection="1">
      <alignment horizontal="left" vertical="top" wrapText="1"/>
      <protection/>
    </xf>
    <xf numFmtId="0" fontId="3" fillId="38" borderId="11" xfId="0" applyFont="1" applyFill="1" applyBorder="1" applyAlignment="1">
      <alignment horizontal="center" vertical="center" wrapText="1"/>
    </xf>
    <xf numFmtId="49" fontId="3" fillId="40" borderId="10" xfId="0" applyNumberFormat="1" applyFont="1" applyFill="1" applyBorder="1" applyAlignment="1">
      <alignment horizontal="center" vertical="center" wrapText="1"/>
    </xf>
    <xf numFmtId="0" fontId="3" fillId="40" borderId="10" xfId="0" applyFont="1" applyFill="1" applyBorder="1" applyAlignment="1">
      <alignment horizontal="center" vertical="center"/>
    </xf>
    <xf numFmtId="0" fontId="3" fillId="40" borderId="11" xfId="0" applyFont="1" applyFill="1" applyBorder="1" applyAlignment="1">
      <alignment horizontal="center" vertical="center"/>
    </xf>
    <xf numFmtId="175" fontId="3" fillId="35" borderId="10" xfId="0" applyNumberFormat="1" applyFont="1" applyFill="1" applyBorder="1" applyAlignment="1">
      <alignment horizontal="center" vertical="center" wrapText="1"/>
    </xf>
    <xf numFmtId="0" fontId="3" fillId="41" borderId="10" xfId="0" applyFont="1" applyFill="1" applyBorder="1" applyAlignment="1">
      <alignment horizontal="center" vertical="center" wrapText="1"/>
    </xf>
    <xf numFmtId="0" fontId="3" fillId="41" borderId="10" xfId="0" applyFont="1" applyFill="1" applyBorder="1" applyAlignment="1">
      <alignment vertical="center" wrapText="1"/>
    </xf>
    <xf numFmtId="0" fontId="3" fillId="39" borderId="10" xfId="0" applyNumberFormat="1" applyFont="1" applyFill="1" applyBorder="1" applyAlignment="1">
      <alignment horizontal="center" vertical="center" wrapText="1"/>
    </xf>
    <xf numFmtId="9"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2" fontId="3" fillId="37" borderId="12" xfId="0" applyNumberFormat="1" applyFont="1" applyFill="1" applyBorder="1" applyAlignment="1">
      <alignment horizontal="center" vertical="center" wrapText="1"/>
    </xf>
    <xf numFmtId="10" fontId="3" fillId="37" borderId="10" xfId="56"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10" fontId="3" fillId="34" borderId="10" xfId="56" applyNumberFormat="1" applyFont="1" applyFill="1" applyBorder="1" applyAlignment="1" applyProtection="1">
      <alignment horizontal="center" vertical="center" wrapText="1"/>
      <protection/>
    </xf>
    <xf numFmtId="10" fontId="3" fillId="37" borderId="10" xfId="56" applyNumberFormat="1" applyFont="1" applyFill="1" applyBorder="1" applyAlignment="1" applyProtection="1">
      <alignment horizontal="justify" vertical="center" wrapText="1"/>
      <protection/>
    </xf>
    <xf numFmtId="3" fontId="3" fillId="36" borderId="10" xfId="0" applyNumberFormat="1" applyFont="1" applyFill="1" applyBorder="1" applyAlignment="1">
      <alignment horizontal="center" vertical="center" wrapText="1"/>
    </xf>
    <xf numFmtId="9" fontId="3" fillId="35" borderId="10" xfId="56" applyNumberFormat="1" applyFont="1" applyFill="1" applyBorder="1" applyAlignment="1">
      <alignment horizontal="center" vertical="center" wrapText="1"/>
    </xf>
    <xf numFmtId="10" fontId="3" fillId="35" borderId="10" xfId="56" applyNumberFormat="1" applyFont="1" applyFill="1" applyBorder="1" applyAlignment="1">
      <alignment horizontal="center" vertical="center" wrapText="1"/>
    </xf>
    <xf numFmtId="10" fontId="3" fillId="35" borderId="10" xfId="0" applyNumberFormat="1" applyFont="1" applyFill="1" applyBorder="1" applyAlignment="1">
      <alignment horizontal="center" vertical="center" wrapText="1"/>
    </xf>
    <xf numFmtId="10" fontId="3" fillId="34" borderId="10" xfId="56" applyNumberFormat="1" applyFont="1" applyFill="1" applyBorder="1" applyAlignment="1">
      <alignment horizontal="center" vertical="center" wrapText="1"/>
    </xf>
    <xf numFmtId="3" fontId="3" fillId="37" borderId="10" xfId="0" applyNumberFormat="1" applyFont="1" applyFill="1" applyBorder="1" applyAlignment="1">
      <alignment horizontal="center" vertical="center"/>
    </xf>
    <xf numFmtId="165" fontId="3" fillId="37" borderId="10" xfId="0" applyNumberFormat="1" applyFont="1" applyFill="1" applyBorder="1" applyAlignment="1">
      <alignment horizontal="center" vertical="center" wrapText="1"/>
    </xf>
    <xf numFmtId="0" fontId="3" fillId="34" borderId="14" xfId="0" applyNumberFormat="1" applyFont="1" applyFill="1" applyBorder="1" applyAlignment="1" applyProtection="1">
      <alignment horizontal="center" vertical="center" wrapText="1"/>
      <protection/>
    </xf>
    <xf numFmtId="0" fontId="3" fillId="37" borderId="10" xfId="0" applyFont="1" applyFill="1" applyBorder="1" applyAlignment="1">
      <alignment horizontal="justify" vertical="center" wrapText="1"/>
    </xf>
    <xf numFmtId="0" fontId="3" fillId="37" borderId="10" xfId="0" applyFont="1" applyFill="1" applyBorder="1" applyAlignment="1" quotePrefix="1">
      <alignment horizontal="justify" vertical="center" wrapText="1"/>
    </xf>
    <xf numFmtId="10" fontId="3" fillId="37" borderId="10" xfId="56" applyNumberFormat="1" applyFont="1" applyFill="1" applyBorder="1" applyAlignment="1" applyProtection="1">
      <alignment horizontal="center" vertical="center" wrapText="1"/>
      <protection/>
    </xf>
    <xf numFmtId="10" fontId="3" fillId="34" borderId="10" xfId="0" applyNumberFormat="1" applyFont="1" applyFill="1" applyBorder="1" applyAlignment="1">
      <alignment horizontal="center" vertical="center" wrapText="1"/>
    </xf>
    <xf numFmtId="173" fontId="3" fillId="37" borderId="10" xfId="49" applyNumberFormat="1" applyFont="1" applyFill="1" applyBorder="1" applyAlignment="1">
      <alignment horizontal="center" vertical="center" wrapText="1"/>
    </xf>
    <xf numFmtId="0" fontId="3" fillId="37" borderId="10" xfId="0" applyNumberFormat="1" applyFont="1" applyFill="1" applyBorder="1" applyAlignment="1" applyProtection="1">
      <alignment horizontal="left" vertical="center" wrapText="1"/>
      <protection/>
    </xf>
    <xf numFmtId="1" fontId="3" fillId="34" borderId="10" xfId="56" applyNumberFormat="1" applyFont="1" applyFill="1" applyBorder="1" applyAlignment="1" applyProtection="1">
      <alignment horizontal="center" vertical="center" wrapText="1"/>
      <protection/>
    </xf>
    <xf numFmtId="0" fontId="3" fillId="34" borderId="12" xfId="0" applyNumberFormat="1" applyFont="1" applyFill="1" applyBorder="1" applyAlignment="1" applyProtection="1">
      <alignment horizontal="center" vertical="center" wrapText="1"/>
      <protection/>
    </xf>
    <xf numFmtId="0" fontId="3" fillId="37" borderId="12" xfId="0" applyNumberFormat="1" applyFont="1" applyFill="1" applyBorder="1" applyAlignment="1" applyProtection="1">
      <alignment horizontal="center" vertical="center" wrapText="1"/>
      <protection/>
    </xf>
    <xf numFmtId="9" fontId="3" fillId="37" borderId="12" xfId="0" applyNumberFormat="1" applyFont="1" applyFill="1" applyBorder="1" applyAlignment="1" applyProtection="1">
      <alignment vertical="center" wrapText="1"/>
      <protection/>
    </xf>
    <xf numFmtId="0" fontId="3" fillId="37" borderId="12" xfId="0" applyNumberFormat="1" applyFont="1" applyFill="1" applyBorder="1" applyAlignment="1" applyProtection="1">
      <alignment horizontal="left" vertical="center" wrapText="1"/>
      <protection/>
    </xf>
    <xf numFmtId="0" fontId="3" fillId="37" borderId="15" xfId="0" applyNumberFormat="1" applyFont="1" applyFill="1" applyBorder="1" applyAlignment="1" applyProtection="1">
      <alignment horizontal="center" vertical="center" wrapText="1"/>
      <protection/>
    </xf>
    <xf numFmtId="1" fontId="57" fillId="34" borderId="10" xfId="56" applyNumberFormat="1" applyFont="1" applyFill="1" applyBorder="1" applyAlignment="1">
      <alignment horizontal="center" vertical="center" wrapText="1"/>
    </xf>
    <xf numFmtId="1" fontId="57" fillId="34" borderId="11" xfId="56" applyNumberFormat="1" applyFont="1" applyFill="1" applyBorder="1" applyAlignment="1">
      <alignment horizontal="center" vertical="center" wrapText="1"/>
    </xf>
    <xf numFmtId="0" fontId="50" fillId="34" borderId="10" xfId="0" applyFont="1" applyFill="1" applyBorder="1" applyAlignment="1">
      <alignment/>
    </xf>
    <xf numFmtId="0" fontId="50" fillId="37" borderId="10" xfId="0" applyFont="1" applyFill="1" applyBorder="1" applyAlignment="1">
      <alignment/>
    </xf>
    <xf numFmtId="1" fontId="57" fillId="38" borderId="11" xfId="0" applyNumberFormat="1" applyFont="1" applyFill="1" applyBorder="1" applyAlignment="1">
      <alignment horizontal="center" vertical="center" wrapText="1"/>
    </xf>
    <xf numFmtId="0" fontId="3" fillId="42" borderId="10" xfId="0" applyNumberFormat="1" applyFont="1" applyFill="1" applyBorder="1" applyAlignment="1" applyProtection="1">
      <alignment horizontal="center" vertical="center" wrapText="1"/>
      <protection/>
    </xf>
    <xf numFmtId="10" fontId="0" fillId="34" borderId="0" xfId="56" applyNumberFormat="1" applyFont="1" applyFill="1" applyBorder="1" applyAlignment="1">
      <alignment horizontal="center" vertical="center"/>
    </xf>
    <xf numFmtId="43" fontId="3" fillId="37" borderId="12" xfId="49"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43" borderId="11" xfId="0" applyFont="1" applyFill="1" applyBorder="1" applyAlignment="1">
      <alignment horizontal="center" vertical="center" wrapText="1"/>
    </xf>
    <xf numFmtId="9" fontId="3" fillId="37" borderId="12" xfId="0" applyNumberFormat="1" applyFont="1" applyFill="1" applyBorder="1" applyAlignment="1" applyProtection="1">
      <alignment horizontal="center" vertical="center" wrapText="1"/>
      <protection/>
    </xf>
    <xf numFmtId="0" fontId="3" fillId="4" borderId="10" xfId="0" applyNumberFormat="1" applyFont="1" applyFill="1" applyBorder="1" applyAlignment="1" applyProtection="1">
      <alignment horizontal="center" vertical="center" wrapText="1"/>
      <protection/>
    </xf>
    <xf numFmtId="0" fontId="3" fillId="37"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wrapText="1"/>
      <protection locked="0"/>
    </xf>
    <xf numFmtId="9" fontId="3" fillId="35" borderId="10" xfId="0" applyNumberFormat="1"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locked="0"/>
    </xf>
    <xf numFmtId="0" fontId="8" fillId="44" borderId="10" xfId="0" applyFont="1" applyFill="1" applyBorder="1" applyAlignment="1">
      <alignment vertical="top" wrapText="1"/>
    </xf>
    <xf numFmtId="43" fontId="3" fillId="34" borderId="10" xfId="49" applyNumberFormat="1" applyFont="1" applyFill="1" applyBorder="1" applyAlignment="1" applyProtection="1">
      <alignment horizontal="center" vertical="center" wrapText="1"/>
      <protection/>
    </xf>
    <xf numFmtId="0" fontId="3" fillId="34" borderId="10" xfId="56" applyNumberFormat="1" applyFont="1" applyFill="1" applyBorder="1" applyAlignment="1" applyProtection="1">
      <alignment horizontal="center" vertical="center" wrapText="1"/>
      <protection/>
    </xf>
    <xf numFmtId="0" fontId="3" fillId="34" borderId="10" xfId="56" applyNumberFormat="1" applyFont="1" applyFill="1" applyBorder="1" applyAlignment="1">
      <alignment horizontal="center" vertical="center" wrapText="1"/>
    </xf>
    <xf numFmtId="2" fontId="3" fillId="34" borderId="10" xfId="56" applyNumberFormat="1" applyFont="1" applyFill="1" applyBorder="1" applyAlignment="1">
      <alignment horizontal="center" vertical="center" wrapText="1"/>
    </xf>
    <xf numFmtId="0" fontId="3" fillId="45" borderId="10" xfId="0" applyFont="1" applyFill="1" applyBorder="1" applyAlignment="1">
      <alignment horizontal="left" vertical="center" wrapText="1"/>
    </xf>
    <xf numFmtId="0" fontId="3" fillId="46" borderId="10" xfId="0" applyNumberFormat="1" applyFont="1" applyFill="1" applyBorder="1" applyAlignment="1">
      <alignment horizontal="center" vertical="center" wrapText="1"/>
    </xf>
    <xf numFmtId="2" fontId="3" fillId="45" borderId="12" xfId="0" applyNumberFormat="1" applyFont="1" applyFill="1" applyBorder="1" applyAlignment="1">
      <alignment horizontal="center" vertical="center" wrapText="1"/>
    </xf>
    <xf numFmtId="49" fontId="3" fillId="45" borderId="10" xfId="0" applyNumberFormat="1" applyFont="1" applyFill="1" applyBorder="1" applyAlignment="1" applyProtection="1">
      <alignment horizontal="center" vertical="center" wrapText="1"/>
      <protection/>
    </xf>
    <xf numFmtId="0" fontId="3" fillId="45" borderId="10" xfId="0" applyNumberFormat="1" applyFont="1" applyFill="1" applyBorder="1" applyAlignment="1" applyProtection="1">
      <alignment horizontal="center" vertical="center" wrapText="1"/>
      <protection/>
    </xf>
    <xf numFmtId="9" fontId="3" fillId="45" borderId="10" xfId="0" applyNumberFormat="1" applyFont="1" applyFill="1" applyBorder="1" applyAlignment="1">
      <alignment horizontal="center" vertical="center" wrapText="1"/>
    </xf>
    <xf numFmtId="0" fontId="8" fillId="47" borderId="10" xfId="0" applyFont="1" applyFill="1" applyBorder="1" applyAlignment="1">
      <alignment vertical="top" wrapText="1"/>
    </xf>
    <xf numFmtId="0" fontId="8" fillId="48" borderId="10" xfId="0" applyFont="1" applyFill="1" applyBorder="1" applyAlignment="1">
      <alignment vertical="top" wrapText="1"/>
    </xf>
    <xf numFmtId="172" fontId="3" fillId="37" borderId="12" xfId="56"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9" fontId="3" fillId="37" borderId="10" xfId="56" applyFont="1" applyFill="1" applyBorder="1" applyAlignment="1" applyProtection="1">
      <alignment horizontal="center" vertical="center" wrapText="1"/>
      <protection/>
    </xf>
    <xf numFmtId="10" fontId="32" fillId="34" borderId="0" xfId="56" applyNumberFormat="1" applyFont="1" applyFill="1" applyBorder="1" applyAlignment="1">
      <alignment horizontal="center" vertical="center"/>
    </xf>
    <xf numFmtId="9" fontId="3" fillId="34" borderId="10" xfId="56" applyFont="1" applyFill="1" applyBorder="1" applyAlignment="1">
      <alignment horizontal="center" vertical="center" wrapText="1"/>
    </xf>
    <xf numFmtId="1" fontId="3" fillId="34" borderId="10" xfId="56" applyNumberFormat="1" applyFont="1" applyFill="1" applyBorder="1" applyAlignment="1">
      <alignment horizontal="center" vertical="center" wrapText="1"/>
    </xf>
    <xf numFmtId="41" fontId="3" fillId="42" borderId="10" xfId="50" applyFont="1" applyFill="1" applyBorder="1" applyAlignment="1">
      <alignment horizontal="center" vertical="center" wrapText="1"/>
    </xf>
    <xf numFmtId="0" fontId="3" fillId="42" borderId="10" xfId="0" applyFont="1" applyFill="1" applyBorder="1" applyAlignment="1">
      <alignment horizontal="center" vertical="center" wrapText="1"/>
    </xf>
    <xf numFmtId="49" fontId="3" fillId="42" borderId="10" xfId="50" applyNumberFormat="1" applyFont="1" applyFill="1" applyBorder="1" applyAlignment="1">
      <alignment horizontal="center" vertical="center" wrapText="1"/>
    </xf>
    <xf numFmtId="49" fontId="3" fillId="37" borderId="10" xfId="50" applyNumberFormat="1" applyFont="1" applyFill="1" applyBorder="1" applyAlignment="1">
      <alignment horizontal="center" vertical="center" wrapText="1"/>
    </xf>
    <xf numFmtId="9" fontId="3" fillId="34" borderId="12" xfId="0" applyNumberFormat="1" applyFont="1" applyFill="1" applyBorder="1" applyAlignment="1">
      <alignment horizontal="center" vertical="center" wrapText="1"/>
    </xf>
    <xf numFmtId="43" fontId="3" fillId="34" borderId="10" xfId="49" applyFont="1" applyFill="1" applyBorder="1" applyAlignment="1">
      <alignment horizontal="center" vertical="center" wrapText="1"/>
    </xf>
    <xf numFmtId="43" fontId="3" fillId="38" borderId="10" xfId="49"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4" borderId="10" xfId="0" applyFont="1" applyFill="1" applyBorder="1" applyAlignment="1">
      <alignment/>
    </xf>
    <xf numFmtId="1" fontId="3" fillId="35" borderId="10" xfId="0" applyNumberFormat="1"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9"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40" borderId="10" xfId="0" applyFont="1" applyFill="1" applyBorder="1" applyAlignment="1">
      <alignment horizontal="center" vertical="center" wrapText="1"/>
    </xf>
    <xf numFmtId="1" fontId="3" fillId="40"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5" borderId="10" xfId="0" applyFont="1" applyFill="1" applyBorder="1" applyAlignment="1">
      <alignment vertical="center" wrapText="1"/>
    </xf>
    <xf numFmtId="0" fontId="3" fillId="45" borderId="10" xfId="0" applyFont="1" applyFill="1" applyBorder="1" applyAlignment="1">
      <alignment horizontal="center" vertical="center" wrapText="1"/>
    </xf>
    <xf numFmtId="1" fontId="3" fillId="45" borderId="10" xfId="0" applyNumberFormat="1"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14" xfId="0"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4" borderId="10" xfId="0" applyFont="1" applyFill="1" applyBorder="1" applyAlignment="1">
      <alignment/>
    </xf>
    <xf numFmtId="1" fontId="3" fillId="35" borderId="10" xfId="0" applyNumberFormat="1" applyFont="1" applyFill="1" applyBorder="1" applyAlignment="1">
      <alignment horizontal="center" vertical="center" wrapText="1"/>
    </xf>
    <xf numFmtId="0" fontId="3" fillId="35" borderId="10" xfId="0" applyFont="1" applyFill="1" applyBorder="1" applyAlignment="1">
      <alignment vertical="center" wrapText="1"/>
    </xf>
    <xf numFmtId="0" fontId="3" fillId="34" borderId="10" xfId="0" applyFont="1" applyFill="1" applyBorder="1" applyAlignment="1">
      <alignment horizontal="center" vertical="center" wrapText="1"/>
    </xf>
    <xf numFmtId="0" fontId="3" fillId="45" borderId="10" xfId="0" applyFont="1" applyFill="1" applyBorder="1" applyAlignment="1">
      <alignment horizontal="center" vertical="center" wrapText="1"/>
    </xf>
    <xf numFmtId="1" fontId="3" fillId="45" borderId="10" xfId="0" applyNumberFormat="1"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1" fontId="3" fillId="40"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0" fontId="3" fillId="40" borderId="10" xfId="0" applyFont="1" applyFill="1" applyBorder="1" applyAlignment="1">
      <alignment horizontal="center" vertical="center" wrapText="1"/>
    </xf>
    <xf numFmtId="1" fontId="3" fillId="39" borderId="10" xfId="0" applyNumberFormat="1" applyFont="1" applyFill="1" applyBorder="1" applyAlignment="1">
      <alignment horizontal="center" vertical="center" wrapText="1"/>
    </xf>
    <xf numFmtId="0" fontId="3" fillId="49" borderId="10" xfId="0" applyFont="1" applyFill="1" applyBorder="1" applyAlignment="1">
      <alignment horizontal="center" vertical="center" wrapText="1"/>
    </xf>
    <xf numFmtId="0" fontId="3" fillId="49" borderId="10" xfId="0" applyNumberFormat="1"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37" fontId="3" fillId="2" borderId="10" xfId="49"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2" fillId="2" borderId="10" xfId="0" applyFont="1" applyFill="1" applyBorder="1" applyAlignment="1">
      <alignment horizontal="center"/>
    </xf>
    <xf numFmtId="1" fontId="3" fillId="2" borderId="10" xfId="56" applyNumberFormat="1" applyFont="1" applyFill="1" applyBorder="1" applyAlignment="1">
      <alignment horizontal="center" vertical="center" wrapText="1"/>
    </xf>
    <xf numFmtId="2" fontId="3" fillId="2" borderId="10" xfId="56"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0" fontId="3" fillId="50" borderId="10" xfId="0" applyFont="1" applyFill="1" applyBorder="1" applyAlignment="1">
      <alignment horizontal="center" vertical="center" wrapText="1"/>
    </xf>
    <xf numFmtId="0" fontId="3" fillId="51" borderId="10" xfId="0" applyNumberFormat="1" applyFont="1" applyFill="1" applyBorder="1" applyAlignment="1">
      <alignment horizontal="center" vertical="center" wrapText="1"/>
    </xf>
    <xf numFmtId="0" fontId="3" fillId="50" borderId="10" xfId="0" applyFont="1" applyFill="1" applyBorder="1" applyAlignment="1">
      <alignment vertical="center" wrapText="1"/>
    </xf>
    <xf numFmtId="1" fontId="3" fillId="51" borderId="10" xfId="0" applyNumberFormat="1" applyFont="1" applyFill="1" applyBorder="1" applyAlignment="1">
      <alignment horizontal="center" vertical="center" wrapText="1"/>
    </xf>
    <xf numFmtId="10" fontId="3" fillId="34" borderId="10" xfId="0" applyNumberFormat="1" applyFont="1" applyFill="1" applyBorder="1" applyAlignment="1" applyProtection="1">
      <alignment horizontal="center" vertical="center" wrapText="1"/>
      <protection/>
    </xf>
    <xf numFmtId="9" fontId="3" fillId="34" borderId="10" xfId="56" applyFont="1" applyFill="1" applyBorder="1" applyAlignment="1" applyProtection="1">
      <alignment horizontal="center" vertical="center" wrapText="1"/>
      <protection/>
    </xf>
    <xf numFmtId="0" fontId="32" fillId="34" borderId="0" xfId="0" applyFont="1" applyFill="1" applyAlignment="1">
      <alignment/>
    </xf>
    <xf numFmtId="0" fontId="32" fillId="0" borderId="0" xfId="0" applyFont="1" applyAlignment="1">
      <alignment/>
    </xf>
    <xf numFmtId="0" fontId="32" fillId="0" borderId="0" xfId="0" applyFont="1" applyAlignment="1">
      <alignment/>
    </xf>
    <xf numFmtId="1" fontId="32" fillId="0" borderId="0" xfId="0" applyNumberFormat="1" applyFont="1" applyAlignment="1">
      <alignment/>
    </xf>
    <xf numFmtId="0" fontId="32" fillId="0" borderId="0" xfId="0" applyFont="1" applyAlignment="1">
      <alignment horizontal="center"/>
    </xf>
    <xf numFmtId="0" fontId="32" fillId="34" borderId="0" xfId="0" applyFont="1" applyFill="1" applyAlignment="1">
      <alignment horizontal="center"/>
    </xf>
    <xf numFmtId="2" fontId="32" fillId="0" borderId="0" xfId="0" applyNumberFormat="1" applyFont="1" applyAlignment="1">
      <alignment/>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3" fillId="34" borderId="15" xfId="0" applyNumberFormat="1" applyFont="1" applyFill="1" applyBorder="1" applyAlignment="1">
      <alignment horizontal="center" vertical="center" wrapText="1"/>
    </xf>
    <xf numFmtId="0" fontId="3" fillId="34" borderId="14" xfId="0" applyNumberFormat="1" applyFont="1" applyFill="1" applyBorder="1" applyAlignment="1">
      <alignment horizontal="center" vertical="center" wrapText="1"/>
    </xf>
    <xf numFmtId="0" fontId="3" fillId="34" borderId="16"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4" borderId="10" xfId="0" applyFont="1" applyFill="1" applyBorder="1" applyAlignment="1">
      <alignment/>
    </xf>
    <xf numFmtId="1" fontId="3" fillId="35"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xf>
    <xf numFmtId="1" fontId="3" fillId="37" borderId="15"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1" fontId="3" fillId="37" borderId="16" xfId="0" applyNumberFormat="1" applyFont="1" applyFill="1" applyBorder="1" applyAlignment="1">
      <alignment horizontal="center" vertical="center" wrapText="1"/>
    </xf>
    <xf numFmtId="2" fontId="3" fillId="37" borderId="15" xfId="0" applyNumberFormat="1" applyFont="1" applyFill="1" applyBorder="1" applyAlignment="1">
      <alignment horizontal="center" vertical="center" wrapText="1"/>
    </xf>
    <xf numFmtId="2" fontId="3" fillId="37" borderId="16" xfId="0" applyNumberFormat="1" applyFont="1" applyFill="1" applyBorder="1" applyAlignment="1">
      <alignment horizontal="center" vertical="center" wrapText="1"/>
    </xf>
    <xf numFmtId="2" fontId="3" fillId="37" borderId="14" xfId="0" applyNumberFormat="1" applyFont="1" applyFill="1" applyBorder="1" applyAlignment="1">
      <alignment horizontal="center" vertical="center" wrapText="1"/>
    </xf>
    <xf numFmtId="0" fontId="3" fillId="37" borderId="15" xfId="0" applyNumberFormat="1" applyFont="1" applyFill="1" applyBorder="1" applyAlignment="1">
      <alignment horizontal="center" vertical="center" wrapText="1"/>
    </xf>
    <xf numFmtId="0" fontId="3" fillId="37" borderId="14" xfId="0" applyNumberFormat="1" applyFont="1" applyFill="1" applyBorder="1" applyAlignment="1">
      <alignment horizontal="center" vertical="center" wrapText="1"/>
    </xf>
    <xf numFmtId="1" fontId="3" fillId="34" borderId="15" xfId="0" applyNumberFormat="1" applyFont="1" applyFill="1" applyBorder="1" applyAlignment="1">
      <alignment horizontal="center" vertical="center" wrapText="1"/>
    </xf>
    <xf numFmtId="1" fontId="3" fillId="34" borderId="16" xfId="0" applyNumberFormat="1" applyFont="1" applyFill="1" applyBorder="1" applyAlignment="1">
      <alignment horizontal="center" vertical="center" wrapText="1"/>
    </xf>
    <xf numFmtId="1" fontId="3" fillId="34" borderId="14"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0" fontId="4" fillId="37" borderId="10" xfId="0" applyFont="1" applyFill="1" applyBorder="1" applyAlignment="1">
      <alignment horizontal="center" vertical="center" textRotation="90"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7" borderId="11" xfId="0" applyFont="1" applyFill="1" applyBorder="1" applyAlignment="1">
      <alignment horizontal="center" vertical="center" textRotation="90" wrapText="1"/>
    </xf>
    <xf numFmtId="1" fontId="3" fillId="34" borderId="10" xfId="0" applyNumberFormat="1" applyFont="1" applyFill="1" applyBorder="1" applyAlignment="1">
      <alignment/>
    </xf>
    <xf numFmtId="0" fontId="4" fillId="34" borderId="10" xfId="0" applyFont="1" applyFill="1" applyBorder="1" applyAlignment="1">
      <alignment horizontal="center" vertical="center" textRotation="90"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4" xfId="0" applyFont="1" applyFill="1" applyBorder="1" applyAlignment="1">
      <alignment horizontal="center" vertical="center" wrapText="1"/>
    </xf>
    <xf numFmtId="1" fontId="3" fillId="39" borderId="10" xfId="0" applyNumberFormat="1" applyFont="1" applyFill="1" applyBorder="1" applyAlignment="1">
      <alignment horizontal="center" vertical="center" wrapText="1"/>
    </xf>
    <xf numFmtId="0" fontId="4" fillId="35" borderId="17" xfId="0" applyFont="1" applyFill="1" applyBorder="1" applyAlignment="1">
      <alignment horizontal="center" vertical="center" textRotation="90"/>
    </xf>
    <xf numFmtId="0" fontId="4" fillId="35" borderId="18" xfId="0" applyFont="1" applyFill="1" applyBorder="1" applyAlignment="1">
      <alignment horizontal="center" vertical="center" textRotation="90"/>
    </xf>
    <xf numFmtId="0" fontId="4" fillId="35" borderId="19" xfId="0" applyFont="1" applyFill="1" applyBorder="1" applyAlignment="1">
      <alignment horizontal="center" vertical="center" textRotation="90"/>
    </xf>
    <xf numFmtId="0" fontId="4" fillId="34" borderId="20" xfId="0" applyFont="1" applyFill="1" applyBorder="1" applyAlignment="1">
      <alignment horizontal="center" vertical="center" textRotation="90" wrapText="1"/>
    </xf>
    <xf numFmtId="0" fontId="4" fillId="34" borderId="21" xfId="0" applyFont="1" applyFill="1" applyBorder="1" applyAlignment="1">
      <alignment horizontal="center" vertical="center" textRotation="90" wrapText="1"/>
    </xf>
    <xf numFmtId="0" fontId="4" fillId="34" borderId="22" xfId="0" applyFont="1" applyFill="1" applyBorder="1" applyAlignment="1">
      <alignment horizontal="center" vertical="center" textRotation="90" wrapText="1"/>
    </xf>
    <xf numFmtId="49" fontId="3" fillId="34" borderId="10" xfId="0" applyNumberFormat="1" applyFont="1" applyFill="1" applyBorder="1" applyAlignment="1">
      <alignment horizontal="center" vertical="center" wrapText="1"/>
    </xf>
    <xf numFmtId="0" fontId="3" fillId="40" borderId="10" xfId="0" applyFont="1" applyFill="1" applyBorder="1" applyAlignment="1">
      <alignment horizontal="center" vertical="center" wrapText="1"/>
    </xf>
    <xf numFmtId="0" fontId="4" fillId="37" borderId="20" xfId="0" applyFont="1" applyFill="1" applyBorder="1" applyAlignment="1">
      <alignment horizontal="center" vertical="center" textRotation="90" wrapText="1"/>
    </xf>
    <xf numFmtId="0" fontId="4" fillId="37" borderId="22" xfId="0" applyFont="1" applyFill="1" applyBorder="1" applyAlignment="1">
      <alignment horizontal="center" vertical="center" textRotation="90" wrapText="1"/>
    </xf>
    <xf numFmtId="1" fontId="3" fillId="35" borderId="16" xfId="0" applyNumberFormat="1"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14" xfId="0" applyFont="1" applyFill="1" applyBorder="1" applyAlignment="1">
      <alignment horizontal="center" vertical="center" wrapText="1"/>
    </xf>
    <xf numFmtId="174" fontId="3" fillId="34" borderId="15" xfId="0" applyNumberFormat="1" applyFont="1" applyFill="1" applyBorder="1" applyAlignment="1">
      <alignment horizontal="center" vertical="center" wrapText="1"/>
    </xf>
    <xf numFmtId="174" fontId="3" fillId="34" borderId="16" xfId="0" applyNumberFormat="1" applyFont="1" applyFill="1" applyBorder="1" applyAlignment="1">
      <alignment horizontal="center" vertical="center" wrapText="1"/>
    </xf>
    <xf numFmtId="174" fontId="3" fillId="34" borderId="14" xfId="0" applyNumberFormat="1" applyFont="1" applyFill="1" applyBorder="1" applyAlignment="1">
      <alignment horizontal="center" vertical="center" wrapText="1"/>
    </xf>
    <xf numFmtId="1" fontId="3" fillId="37" borderId="10" xfId="0" applyNumberFormat="1" applyFont="1" applyFill="1" applyBorder="1" applyAlignment="1" applyProtection="1">
      <alignment horizontal="center" vertical="center" wrapText="1"/>
      <protection/>
    </xf>
    <xf numFmtId="1" fontId="3" fillId="40"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8" borderId="10" xfId="0" applyFont="1" applyFill="1" applyBorder="1" applyAlignment="1">
      <alignment horizontal="center" vertical="center" wrapText="1"/>
    </xf>
    <xf numFmtId="1" fontId="3" fillId="35" borderId="15" xfId="0" applyNumberFormat="1" applyFont="1" applyFill="1" applyBorder="1" applyAlignment="1">
      <alignment horizontal="center" vertical="center" wrapText="1"/>
    </xf>
    <xf numFmtId="1" fontId="3" fillId="35" borderId="14" xfId="0" applyNumberFormat="1" applyFont="1" applyFill="1" applyBorder="1" applyAlignment="1">
      <alignment horizontal="center" vertical="center" wrapText="1"/>
    </xf>
    <xf numFmtId="1" fontId="3" fillId="37" borderId="15" xfId="0" applyNumberFormat="1" applyFont="1" applyFill="1" applyBorder="1" applyAlignment="1" applyProtection="1">
      <alignment horizontal="center" vertical="center" wrapText="1"/>
      <protection/>
    </xf>
    <xf numFmtId="1" fontId="3" fillId="37" borderId="16" xfId="0" applyNumberFormat="1" applyFont="1" applyFill="1" applyBorder="1" applyAlignment="1" applyProtection="1">
      <alignment horizontal="center" vertical="center" wrapText="1"/>
      <protection/>
    </xf>
    <xf numFmtId="1" fontId="3" fillId="37" borderId="14" xfId="0" applyNumberFormat="1" applyFont="1" applyFill="1" applyBorder="1" applyAlignment="1" applyProtection="1">
      <alignment horizontal="center" vertical="center" wrapText="1"/>
      <protection/>
    </xf>
    <xf numFmtId="1" fontId="3" fillId="34" borderId="10" xfId="0" applyNumberFormat="1" applyFont="1" applyFill="1" applyBorder="1" applyAlignment="1">
      <alignment horizontal="center" vertical="center"/>
    </xf>
    <xf numFmtId="0" fontId="4" fillId="37" borderId="21" xfId="0" applyFont="1" applyFill="1" applyBorder="1" applyAlignment="1">
      <alignment horizontal="center" vertical="center" textRotation="90" wrapText="1"/>
    </xf>
    <xf numFmtId="0" fontId="4" fillId="35" borderId="23" xfId="0" applyFont="1" applyFill="1" applyBorder="1" applyAlignment="1">
      <alignment horizontal="center" vertical="center" textRotation="90" wrapText="1"/>
    </xf>
    <xf numFmtId="0" fontId="4" fillId="35" borderId="18" xfId="0" applyFont="1" applyFill="1" applyBorder="1" applyAlignment="1">
      <alignment horizontal="center" vertical="center" textRotation="90" wrapText="1"/>
    </xf>
    <xf numFmtId="0" fontId="4" fillId="35" borderId="19" xfId="0" applyFont="1" applyFill="1" applyBorder="1" applyAlignment="1">
      <alignment horizontal="center" vertical="center" textRotation="90" wrapText="1"/>
    </xf>
    <xf numFmtId="0" fontId="3" fillId="35" borderId="10" xfId="0" applyFont="1" applyFill="1" applyBorder="1" applyAlignment="1">
      <alignment vertical="center" wrapText="1"/>
    </xf>
    <xf numFmtId="0" fontId="3" fillId="35" borderId="15" xfId="0" applyFont="1" applyFill="1" applyBorder="1" applyAlignment="1">
      <alignment horizontal="center" vertical="center" wrapText="1"/>
    </xf>
    <xf numFmtId="0" fontId="4" fillId="45" borderId="20" xfId="0" applyFont="1" applyFill="1" applyBorder="1" applyAlignment="1">
      <alignment horizontal="center" vertical="center" textRotation="90" wrapText="1"/>
    </xf>
    <xf numFmtId="0" fontId="4" fillId="45" borderId="21" xfId="0" applyFont="1" applyFill="1" applyBorder="1" applyAlignment="1">
      <alignment horizontal="center" vertical="center" textRotation="90" wrapText="1"/>
    </xf>
    <xf numFmtId="0" fontId="3" fillId="45" borderId="10" xfId="0" applyFont="1" applyFill="1" applyBorder="1" applyAlignment="1">
      <alignment horizontal="center" vertical="center" wrapText="1"/>
    </xf>
    <xf numFmtId="1" fontId="3" fillId="45" borderId="10" xfId="0" applyNumberFormat="1"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0" fontId="4" fillId="34" borderId="11" xfId="0" applyFont="1" applyFill="1" applyBorder="1" applyAlignment="1">
      <alignment horizontal="center" vertical="center" textRotation="90" wrapText="1"/>
    </xf>
    <xf numFmtId="0" fontId="4" fillId="37" borderId="17" xfId="0" applyFont="1" applyFill="1" applyBorder="1" applyAlignment="1">
      <alignment horizontal="center" vertical="center" textRotation="90" wrapText="1"/>
    </xf>
    <xf numFmtId="0" fontId="4" fillId="37" borderId="18" xfId="0" applyFont="1" applyFill="1" applyBorder="1" applyAlignment="1">
      <alignment horizontal="center" vertical="center" textRotation="90" wrapText="1"/>
    </xf>
    <xf numFmtId="43" fontId="3" fillId="34" borderId="15" xfId="49" applyFont="1" applyFill="1" applyBorder="1" applyAlignment="1">
      <alignment horizontal="center" vertical="center" wrapText="1"/>
    </xf>
    <xf numFmtId="43" fontId="3" fillId="34" borderId="16" xfId="49" applyFont="1" applyFill="1" applyBorder="1" applyAlignment="1">
      <alignment horizontal="center" vertical="center" wrapText="1"/>
    </xf>
    <xf numFmtId="43" fontId="3" fillId="34" borderId="14" xfId="49" applyFont="1" applyFill="1" applyBorder="1" applyAlignment="1">
      <alignment horizontal="center" vertical="center" wrapText="1"/>
    </xf>
    <xf numFmtId="1" fontId="3" fillId="45" borderId="15" xfId="0" applyNumberFormat="1" applyFont="1" applyFill="1" applyBorder="1" applyAlignment="1">
      <alignment horizontal="center" vertical="center" wrapText="1"/>
    </xf>
    <xf numFmtId="0" fontId="3" fillId="45" borderId="16" xfId="0" applyFont="1" applyFill="1" applyBorder="1" applyAlignment="1">
      <alignment horizontal="center" vertical="center" wrapText="1"/>
    </xf>
    <xf numFmtId="0" fontId="3" fillId="45" borderId="14" xfId="0" applyFont="1" applyFill="1" applyBorder="1" applyAlignment="1">
      <alignment horizontal="center" vertical="center" wrapText="1"/>
    </xf>
    <xf numFmtId="0" fontId="0" fillId="2" borderId="24" xfId="0" applyFill="1" applyBorder="1" applyAlignment="1">
      <alignment horizontal="center" vertical="center"/>
    </xf>
    <xf numFmtId="0" fontId="4" fillId="37" borderId="15" xfId="0" applyFont="1" applyFill="1" applyBorder="1" applyAlignment="1">
      <alignment horizontal="center" vertical="center" textRotation="90" wrapText="1"/>
    </xf>
    <xf numFmtId="0" fontId="4" fillId="37" borderId="16" xfId="0" applyFont="1" applyFill="1" applyBorder="1" applyAlignment="1">
      <alignment horizontal="center" vertical="center" textRotation="90" wrapText="1"/>
    </xf>
    <xf numFmtId="0" fontId="4" fillId="37" borderId="14" xfId="0" applyFont="1" applyFill="1" applyBorder="1" applyAlignment="1">
      <alignment horizontal="center" vertical="center" textRotation="90" wrapText="1"/>
    </xf>
    <xf numFmtId="0" fontId="4" fillId="34" borderId="15" xfId="0" applyFont="1" applyFill="1" applyBorder="1" applyAlignment="1">
      <alignment horizontal="center" vertical="center" textRotation="90" wrapText="1"/>
    </xf>
    <xf numFmtId="0" fontId="4" fillId="34" borderId="16" xfId="0" applyFont="1" applyFill="1" applyBorder="1" applyAlignment="1">
      <alignment horizontal="center" vertical="center" textRotation="90" wrapText="1"/>
    </xf>
    <xf numFmtId="0" fontId="4" fillId="34" borderId="14" xfId="0" applyFont="1" applyFill="1" applyBorder="1" applyAlignment="1">
      <alignment horizontal="center" vertical="center" textRotation="90" wrapText="1"/>
    </xf>
    <xf numFmtId="1" fontId="3" fillId="52" borderId="15" xfId="0" applyNumberFormat="1" applyFont="1" applyFill="1" applyBorder="1" applyAlignment="1">
      <alignment horizontal="center" vertical="center" wrapText="1"/>
    </xf>
    <xf numFmtId="1" fontId="3" fillId="52" borderId="16" xfId="0" applyNumberFormat="1" applyFont="1" applyFill="1" applyBorder="1" applyAlignment="1">
      <alignment horizontal="center" vertical="center" wrapText="1"/>
    </xf>
    <xf numFmtId="1" fontId="3" fillId="52" borderId="14" xfId="0" applyNumberFormat="1" applyFont="1" applyFill="1" applyBorder="1" applyAlignment="1">
      <alignment horizontal="center" vertical="center" wrapText="1"/>
    </xf>
    <xf numFmtId="0" fontId="0" fillId="2" borderId="22" xfId="0" applyFill="1" applyBorder="1" applyAlignment="1">
      <alignment horizontal="center" vertical="center"/>
    </xf>
    <xf numFmtId="0" fontId="36" fillId="23" borderId="24" xfId="0" applyFont="1" applyFill="1" applyBorder="1" applyAlignment="1">
      <alignment horizontal="center" vertical="center"/>
    </xf>
    <xf numFmtId="0" fontId="2" fillId="2" borderId="10" xfId="0" applyNumberFormat="1" applyFont="1" applyFill="1" applyBorder="1" applyAlignment="1" applyProtection="1">
      <alignment horizontal="center" vertical="center" wrapText="1"/>
      <protection/>
    </xf>
    <xf numFmtId="0" fontId="2" fillId="2" borderId="10" xfId="0" applyNumberFormat="1" applyFont="1" applyFill="1" applyBorder="1" applyAlignment="1" applyProtection="1">
      <alignment horizontal="center" vertical="center"/>
      <protection/>
    </xf>
    <xf numFmtId="0" fontId="3" fillId="35" borderId="15" xfId="0" applyNumberFormat="1" applyFont="1" applyFill="1" applyBorder="1" applyAlignment="1">
      <alignment horizontal="center" vertical="center" wrapText="1"/>
    </xf>
    <xf numFmtId="0" fontId="3" fillId="35" borderId="16"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7" borderId="16" xfId="0" applyNumberFormat="1" applyFont="1" applyFill="1" applyBorder="1" applyAlignment="1">
      <alignment horizontal="center" vertical="center" wrapText="1"/>
    </xf>
    <xf numFmtId="1" fontId="3" fillId="38" borderId="15" xfId="0" applyNumberFormat="1" applyFont="1" applyFill="1" applyBorder="1" applyAlignment="1">
      <alignment horizontal="center" vertical="center" wrapText="1"/>
    </xf>
    <xf numFmtId="1" fontId="3" fillId="38" borderId="16" xfId="0" applyNumberFormat="1" applyFont="1" applyFill="1" applyBorder="1" applyAlignment="1">
      <alignment horizontal="center" vertical="center" wrapText="1"/>
    </xf>
    <xf numFmtId="1" fontId="3" fillId="38" borderId="14" xfId="0" applyNumberFormat="1" applyFont="1" applyFill="1" applyBorder="1" applyAlignment="1">
      <alignment horizontal="center" vertical="center" wrapText="1"/>
    </xf>
    <xf numFmtId="1" fontId="3" fillId="40" borderId="15" xfId="0" applyNumberFormat="1" applyFont="1" applyFill="1" applyBorder="1" applyAlignment="1">
      <alignment horizontal="center" vertical="center" wrapText="1"/>
    </xf>
    <xf numFmtId="1" fontId="3" fillId="40" borderId="16" xfId="0" applyNumberFormat="1" applyFont="1" applyFill="1" applyBorder="1" applyAlignment="1">
      <alignment horizontal="center" vertical="center" wrapText="1"/>
    </xf>
    <xf numFmtId="1" fontId="3" fillId="40" borderId="14" xfId="0" applyNumberFormat="1" applyFont="1" applyFill="1" applyBorder="1" applyAlignment="1">
      <alignment horizontal="center" vertical="center" wrapText="1"/>
    </xf>
    <xf numFmtId="1" fontId="9" fillId="42" borderId="15" xfId="0" applyNumberFormat="1" applyFont="1" applyFill="1" applyBorder="1" applyAlignment="1">
      <alignment horizontal="center" vertical="center" wrapText="1"/>
    </xf>
    <xf numFmtId="0" fontId="9" fillId="42" borderId="16" xfId="0" applyFont="1" applyFill="1" applyBorder="1" applyAlignment="1">
      <alignment horizontal="center" vertical="center" wrapText="1"/>
    </xf>
    <xf numFmtId="0" fontId="9" fillId="42" borderId="14" xfId="0" applyFont="1" applyFill="1" applyBorder="1" applyAlignment="1">
      <alignment horizontal="center" vertical="center" wrapText="1"/>
    </xf>
    <xf numFmtId="1" fontId="3" fillId="45" borderId="16" xfId="0" applyNumberFormat="1" applyFont="1" applyFill="1" applyBorder="1" applyAlignment="1">
      <alignment horizontal="center" vertical="center" wrapText="1"/>
    </xf>
    <xf numFmtId="1" fontId="3" fillId="45" borderId="14" xfId="0" applyNumberFormat="1" applyFont="1" applyFill="1" applyBorder="1" applyAlignment="1">
      <alignment horizontal="center" vertical="center" wrapText="1"/>
    </xf>
    <xf numFmtId="1" fontId="3" fillId="35" borderId="15" xfId="0" applyNumberFormat="1" applyFont="1" applyFill="1" applyBorder="1" applyAlignment="1">
      <alignment horizontal="center" vertical="center"/>
    </xf>
    <xf numFmtId="0" fontId="3" fillId="35" borderId="16" xfId="0" applyFont="1" applyFill="1" applyBorder="1" applyAlignment="1">
      <alignment horizontal="center" vertical="center"/>
    </xf>
    <xf numFmtId="0" fontId="3" fillId="35" borderId="14" xfId="0" applyFont="1" applyFill="1" applyBorder="1" applyAlignment="1">
      <alignment horizontal="center" vertical="center"/>
    </xf>
    <xf numFmtId="1" fontId="35" fillId="0" borderId="0" xfId="0" applyNumberFormat="1"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B344"/>
  <sheetViews>
    <sheetView tabSelected="1" zoomScale="87" zoomScaleNormal="87" zoomScalePageLayoutView="0" workbookViewId="0" topLeftCell="A1">
      <pane ySplit="2" topLeftCell="A85" activePane="bottomLeft" state="frozen"/>
      <selection pane="topLeft" activeCell="A2" sqref="A2"/>
      <selection pane="bottomLeft" activeCell="B81" sqref="B81:B98"/>
    </sheetView>
  </sheetViews>
  <sheetFormatPr defaultColWidth="11.421875" defaultRowHeight="15"/>
  <cols>
    <col min="1" max="1" width="11.28125" style="6" customWidth="1"/>
    <col min="2" max="2" width="10.421875" style="32" customWidth="1"/>
    <col min="3" max="3" width="22.57421875" style="0" hidden="1" customWidth="1"/>
    <col min="4" max="4" width="8.7109375" style="8" hidden="1" customWidth="1"/>
    <col min="5" max="5" width="11.00390625" style="8" customWidth="1"/>
    <col min="6" max="6" width="29.7109375" style="0" customWidth="1"/>
    <col min="7" max="7" width="12.421875" style="18" customWidth="1"/>
    <col min="8" max="8" width="10.8515625" style="6" hidden="1" customWidth="1"/>
    <col min="9" max="9" width="11.57421875" style="19" hidden="1" customWidth="1"/>
    <col min="10" max="10" width="27.00390625" style="0" customWidth="1"/>
    <col min="11" max="11" width="11.8515625" style="0" customWidth="1"/>
    <col min="12" max="12" width="10.8515625" style="0" hidden="1" customWidth="1"/>
    <col min="13" max="13" width="14.57421875" style="0" hidden="1" customWidth="1"/>
    <col min="14" max="14" width="11.7109375" style="0" bestFit="1" customWidth="1"/>
    <col min="15" max="15" width="12.8515625" style="65" customWidth="1"/>
    <col min="16" max="16" width="12.421875" style="6" customWidth="1"/>
    <col min="17" max="17" width="13.00390625" style="0" customWidth="1"/>
    <col min="18" max="18" width="12.28125" style="0" customWidth="1"/>
    <col min="19" max="19" width="11.7109375" style="0" customWidth="1"/>
    <col min="20" max="21" width="13.57421875" style="0" customWidth="1"/>
    <col min="22" max="22" width="15.57421875" style="0" customWidth="1"/>
    <col min="23" max="23" width="26.00390625" style="0" customWidth="1"/>
    <col min="24" max="24" width="28.140625" style="0" customWidth="1"/>
    <col min="25" max="25" width="27.00390625" style="0" customWidth="1"/>
    <col min="26" max="26" width="14.8515625" style="0" customWidth="1"/>
    <col min="27" max="27" width="16.140625" style="0" customWidth="1"/>
    <col min="28" max="28" width="14.140625" style="0" customWidth="1"/>
    <col min="29" max="29" width="11.421875" style="6" customWidth="1"/>
    <col min="30" max="30" width="24.57421875" style="0" customWidth="1"/>
    <col min="31" max="31" width="11.57421875" style="0" customWidth="1"/>
    <col min="32" max="32" width="25.57421875" style="0" customWidth="1"/>
    <col min="33" max="33" width="13.57421875" style="0" customWidth="1"/>
    <col min="34" max="34" width="12.7109375" style="0" customWidth="1"/>
    <col min="35" max="35" width="29.00390625" style="0" customWidth="1"/>
    <col min="36" max="39" width="11.421875" style="0" hidden="1" customWidth="1"/>
    <col min="40" max="40" width="11.421875" style="15" hidden="1" customWidth="1"/>
    <col min="41" max="41" width="6.8515625" style="15" hidden="1" customWidth="1"/>
    <col min="42" max="42" width="3.00390625" style="15" hidden="1" customWidth="1"/>
    <col min="43" max="158" width="11.421875" style="15" customWidth="1"/>
  </cols>
  <sheetData>
    <row r="1" spans="1:41" ht="31.5" customHeight="1">
      <c r="A1" s="330" t="s">
        <v>1282</v>
      </c>
      <c r="B1" s="330"/>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28" t="s">
        <v>777</v>
      </c>
      <c r="AC1" s="318"/>
      <c r="AD1" s="318"/>
      <c r="AE1" s="235" t="s">
        <v>1082</v>
      </c>
      <c r="AF1" s="236"/>
      <c r="AG1" s="318" t="s">
        <v>1115</v>
      </c>
      <c r="AH1" s="318"/>
      <c r="AI1" s="318"/>
      <c r="AJ1" s="329" t="s">
        <v>778</v>
      </c>
      <c r="AK1" s="329"/>
      <c r="AL1" s="329"/>
      <c r="AM1" s="318" t="s">
        <v>779</v>
      </c>
      <c r="AN1" s="318"/>
      <c r="AO1" s="318"/>
    </row>
    <row r="2" spans="1:42" ht="33.75" customHeight="1">
      <c r="A2" s="1" t="s">
        <v>0</v>
      </c>
      <c r="B2" s="1" t="s">
        <v>922</v>
      </c>
      <c r="C2" s="1" t="s">
        <v>1</v>
      </c>
      <c r="D2" s="1" t="s">
        <v>72</v>
      </c>
      <c r="E2" s="1" t="s">
        <v>1273</v>
      </c>
      <c r="F2" s="1" t="s">
        <v>2</v>
      </c>
      <c r="G2" s="1" t="s">
        <v>1272</v>
      </c>
      <c r="H2" s="1" t="s">
        <v>73</v>
      </c>
      <c r="I2" s="1" t="s">
        <v>575</v>
      </c>
      <c r="J2" s="1" t="s">
        <v>1275</v>
      </c>
      <c r="K2" s="1" t="s">
        <v>1274</v>
      </c>
      <c r="L2" s="1" t="s">
        <v>19</v>
      </c>
      <c r="M2" s="1" t="s">
        <v>20</v>
      </c>
      <c r="N2" s="1" t="s">
        <v>21</v>
      </c>
      <c r="O2" s="64" t="s">
        <v>921</v>
      </c>
      <c r="P2" s="1" t="s">
        <v>22</v>
      </c>
      <c r="Q2" s="1" t="s">
        <v>74</v>
      </c>
      <c r="R2" s="2" t="s">
        <v>3</v>
      </c>
      <c r="S2" s="1" t="s">
        <v>75</v>
      </c>
      <c r="T2" s="2" t="s">
        <v>23</v>
      </c>
      <c r="U2" s="2" t="s">
        <v>24</v>
      </c>
      <c r="V2" s="2" t="s">
        <v>18</v>
      </c>
      <c r="W2" s="1" t="s">
        <v>4</v>
      </c>
      <c r="X2" s="1" t="s">
        <v>5</v>
      </c>
      <c r="Y2" s="1" t="s">
        <v>76</v>
      </c>
      <c r="Z2" s="1" t="s">
        <v>6</v>
      </c>
      <c r="AA2" s="1" t="s">
        <v>7</v>
      </c>
      <c r="AB2" s="1" t="s">
        <v>923</v>
      </c>
      <c r="AC2" s="1" t="s">
        <v>775</v>
      </c>
      <c r="AD2" s="1" t="s">
        <v>776</v>
      </c>
      <c r="AE2" s="1" t="s">
        <v>935</v>
      </c>
      <c r="AF2" s="1" t="s">
        <v>776</v>
      </c>
      <c r="AG2" s="1" t="s">
        <v>1116</v>
      </c>
      <c r="AH2" s="1" t="s">
        <v>775</v>
      </c>
      <c r="AI2" s="1" t="s">
        <v>776</v>
      </c>
      <c r="AJ2" s="1" t="s">
        <v>10</v>
      </c>
      <c r="AK2" s="1" t="s">
        <v>775</v>
      </c>
      <c r="AL2" s="1" t="s">
        <v>776</v>
      </c>
      <c r="AM2" s="13" t="s">
        <v>13</v>
      </c>
      <c r="AN2" s="1" t="s">
        <v>775</v>
      </c>
      <c r="AO2" s="1" t="s">
        <v>776</v>
      </c>
      <c r="AP2" s="1" t="s">
        <v>1114</v>
      </c>
    </row>
    <row r="3" spans="1:158" s="6" customFormat="1" ht="135">
      <c r="A3" s="259" t="s">
        <v>321</v>
      </c>
      <c r="B3" s="244">
        <f>E3</f>
        <v>58.758805051948045</v>
      </c>
      <c r="C3" s="258" t="s">
        <v>322</v>
      </c>
      <c r="D3" s="244">
        <v>100</v>
      </c>
      <c r="E3" s="244">
        <f>(SUM(G3:G7)*D3)/100</f>
        <v>58.758805051948045</v>
      </c>
      <c r="F3" s="172" t="s">
        <v>323</v>
      </c>
      <c r="G3" s="174">
        <f>(K3*H3)/100</f>
        <v>21.142857142857142</v>
      </c>
      <c r="H3" s="174">
        <v>25</v>
      </c>
      <c r="I3" s="174" t="s">
        <v>658</v>
      </c>
      <c r="J3" s="175" t="s">
        <v>774</v>
      </c>
      <c r="K3" s="175">
        <f>(O3*L3)/N3</f>
        <v>84.57142857142857</v>
      </c>
      <c r="L3" s="45">
        <v>100</v>
      </c>
      <c r="M3" s="35" t="s">
        <v>99</v>
      </c>
      <c r="N3" s="35">
        <v>0.7</v>
      </c>
      <c r="O3" s="156">
        <f>+AC3+AH3+AK3+AN3+AE3</f>
        <v>0.592</v>
      </c>
      <c r="P3" s="36" t="s">
        <v>95</v>
      </c>
      <c r="Q3" s="37" t="s">
        <v>77</v>
      </c>
      <c r="R3" s="37" t="s">
        <v>9</v>
      </c>
      <c r="S3" s="37" t="s">
        <v>84</v>
      </c>
      <c r="T3" s="37" t="s">
        <v>550</v>
      </c>
      <c r="U3" s="175" t="s">
        <v>324</v>
      </c>
      <c r="V3" s="37" t="s">
        <v>14</v>
      </c>
      <c r="W3" s="175" t="s">
        <v>15</v>
      </c>
      <c r="X3" s="175" t="s">
        <v>16</v>
      </c>
      <c r="Y3" s="175" t="s">
        <v>62</v>
      </c>
      <c r="Z3" s="175" t="s">
        <v>11</v>
      </c>
      <c r="AA3" s="175" t="s">
        <v>12</v>
      </c>
      <c r="AB3" s="38">
        <v>0</v>
      </c>
      <c r="AC3" s="38">
        <v>0</v>
      </c>
      <c r="AD3" s="38" t="s">
        <v>856</v>
      </c>
      <c r="AE3" s="44">
        <v>0</v>
      </c>
      <c r="AF3" s="44" t="s">
        <v>1090</v>
      </c>
      <c r="AG3" s="44">
        <v>0.35</v>
      </c>
      <c r="AH3" s="38">
        <v>0.592</v>
      </c>
      <c r="AI3" s="44" t="s">
        <v>1251</v>
      </c>
      <c r="AJ3" s="44"/>
      <c r="AK3" s="72"/>
      <c r="AL3" s="72"/>
      <c r="AM3" s="72">
        <v>0.35</v>
      </c>
      <c r="AN3" s="73"/>
      <c r="AO3" s="73"/>
      <c r="AP3" s="132">
        <v>0.25</v>
      </c>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row>
    <row r="4" spans="1:158" s="6" customFormat="1" ht="115.5" customHeight="1">
      <c r="A4" s="259"/>
      <c r="B4" s="249"/>
      <c r="C4" s="258"/>
      <c r="D4" s="249"/>
      <c r="E4" s="249"/>
      <c r="F4" s="246" t="s">
        <v>325</v>
      </c>
      <c r="G4" s="244">
        <f>(SUM(K4:K5)*H4)/100</f>
        <v>17.678447909090906</v>
      </c>
      <c r="H4" s="244">
        <v>25</v>
      </c>
      <c r="I4" s="174" t="s">
        <v>576</v>
      </c>
      <c r="J4" s="175" t="s">
        <v>326</v>
      </c>
      <c r="K4" s="175">
        <f>(O4*L4)/N4</f>
        <v>33.54903636363636</v>
      </c>
      <c r="L4" s="45">
        <v>50</v>
      </c>
      <c r="M4" s="35" t="s">
        <v>99</v>
      </c>
      <c r="N4" s="46">
        <v>11000000</v>
      </c>
      <c r="O4" s="133">
        <f aca="true" t="shared" si="0" ref="O4:O67">+AC4+AH4+AK4+AN4+AE4</f>
        <v>7380788</v>
      </c>
      <c r="P4" s="36" t="s">
        <v>100</v>
      </c>
      <c r="Q4" s="37" t="s">
        <v>77</v>
      </c>
      <c r="R4" s="37" t="s">
        <v>9</v>
      </c>
      <c r="S4" s="37" t="s">
        <v>82</v>
      </c>
      <c r="T4" s="175" t="s">
        <v>327</v>
      </c>
      <c r="U4" s="175" t="s">
        <v>324</v>
      </c>
      <c r="V4" s="37" t="s">
        <v>60</v>
      </c>
      <c r="W4" s="175" t="s">
        <v>15</v>
      </c>
      <c r="X4" s="175" t="s">
        <v>57</v>
      </c>
      <c r="Y4" s="175" t="s">
        <v>63</v>
      </c>
      <c r="Z4" s="175" t="s">
        <v>11</v>
      </c>
      <c r="AA4" s="175" t="s">
        <v>12</v>
      </c>
      <c r="AB4" s="39">
        <v>500000</v>
      </c>
      <c r="AC4" s="39">
        <v>3801429</v>
      </c>
      <c r="AD4" s="38" t="s">
        <v>857</v>
      </c>
      <c r="AE4" s="39">
        <v>2283182</v>
      </c>
      <c r="AF4" s="102" t="s">
        <v>1091</v>
      </c>
      <c r="AG4" s="39">
        <v>300000</v>
      </c>
      <c r="AH4" s="39">
        <v>1296177</v>
      </c>
      <c r="AI4" s="44" t="s">
        <v>1252</v>
      </c>
      <c r="AJ4" s="39">
        <v>700000</v>
      </c>
      <c r="AK4" s="74"/>
      <c r="AL4" s="74"/>
      <c r="AM4" s="74">
        <v>4500000</v>
      </c>
      <c r="AN4" s="73"/>
      <c r="AO4" s="73"/>
      <c r="AP4" s="132">
        <v>0.125</v>
      </c>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row>
    <row r="5" spans="1:158" s="6" customFormat="1" ht="129" customHeight="1">
      <c r="A5" s="259"/>
      <c r="B5" s="249"/>
      <c r="C5" s="258"/>
      <c r="D5" s="249"/>
      <c r="E5" s="249"/>
      <c r="F5" s="246"/>
      <c r="G5" s="245"/>
      <c r="H5" s="245"/>
      <c r="I5" s="174" t="s">
        <v>577</v>
      </c>
      <c r="J5" s="175" t="s">
        <v>1257</v>
      </c>
      <c r="K5" s="175">
        <f aca="true" t="shared" si="1" ref="K5:K68">(O5*L5)/N5</f>
        <v>37.16475527272727</v>
      </c>
      <c r="L5" s="45">
        <v>50</v>
      </c>
      <c r="M5" s="35" t="s">
        <v>99</v>
      </c>
      <c r="N5" s="46">
        <v>825000000</v>
      </c>
      <c r="O5" s="133">
        <f t="shared" si="0"/>
        <v>613218462</v>
      </c>
      <c r="P5" s="36" t="s">
        <v>100</v>
      </c>
      <c r="Q5" s="37" t="s">
        <v>77</v>
      </c>
      <c r="R5" s="37" t="s">
        <v>9</v>
      </c>
      <c r="S5" s="37" t="s">
        <v>84</v>
      </c>
      <c r="T5" s="175" t="s">
        <v>328</v>
      </c>
      <c r="U5" s="175" t="s">
        <v>324</v>
      </c>
      <c r="V5" s="37" t="s">
        <v>60</v>
      </c>
      <c r="W5" s="175" t="s">
        <v>27</v>
      </c>
      <c r="X5" s="175" t="s">
        <v>57</v>
      </c>
      <c r="Y5" s="175" t="s">
        <v>8</v>
      </c>
      <c r="Z5" s="175" t="s">
        <v>11</v>
      </c>
      <c r="AA5" s="175" t="s">
        <v>12</v>
      </c>
      <c r="AB5" s="39">
        <v>45000000</v>
      </c>
      <c r="AC5" s="39">
        <v>51907010</v>
      </c>
      <c r="AD5" s="38" t="s">
        <v>858</v>
      </c>
      <c r="AE5" s="39">
        <v>379318212</v>
      </c>
      <c r="AF5" s="102" t="s">
        <v>1092</v>
      </c>
      <c r="AG5" s="39">
        <v>45000000</v>
      </c>
      <c r="AH5" s="39">
        <v>181993240</v>
      </c>
      <c r="AI5" s="44" t="s">
        <v>1092</v>
      </c>
      <c r="AJ5" s="39">
        <v>45000000</v>
      </c>
      <c r="AK5" s="74"/>
      <c r="AL5" s="74"/>
      <c r="AM5" s="74">
        <v>45000000</v>
      </c>
      <c r="AN5" s="73"/>
      <c r="AO5" s="73"/>
      <c r="AP5" s="132">
        <v>0.125</v>
      </c>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row>
    <row r="6" spans="1:158" s="6" customFormat="1" ht="104.25" customHeight="1">
      <c r="A6" s="259"/>
      <c r="B6" s="249"/>
      <c r="C6" s="258"/>
      <c r="D6" s="249"/>
      <c r="E6" s="249"/>
      <c r="F6" s="172" t="s">
        <v>329</v>
      </c>
      <c r="G6" s="189">
        <f>(K6*H6)/100</f>
        <v>19.9375</v>
      </c>
      <c r="H6" s="174">
        <v>25</v>
      </c>
      <c r="I6" s="174" t="s">
        <v>578</v>
      </c>
      <c r="J6" s="175" t="s">
        <v>330</v>
      </c>
      <c r="K6" s="175">
        <f t="shared" si="1"/>
        <v>79.75</v>
      </c>
      <c r="L6" s="45">
        <v>100</v>
      </c>
      <c r="M6" s="35" t="s">
        <v>99</v>
      </c>
      <c r="N6" s="48">
        <v>80</v>
      </c>
      <c r="O6" s="101">
        <f t="shared" si="0"/>
        <v>63.8</v>
      </c>
      <c r="P6" s="36" t="s">
        <v>95</v>
      </c>
      <c r="Q6" s="37" t="s">
        <v>77</v>
      </c>
      <c r="R6" s="37" t="s">
        <v>9</v>
      </c>
      <c r="S6" s="37" t="s">
        <v>82</v>
      </c>
      <c r="T6" s="175" t="s">
        <v>538</v>
      </c>
      <c r="U6" s="175" t="s">
        <v>324</v>
      </c>
      <c r="V6" s="37" t="s">
        <v>26</v>
      </c>
      <c r="W6" s="175" t="s">
        <v>15</v>
      </c>
      <c r="X6" s="175" t="s">
        <v>17</v>
      </c>
      <c r="Y6" s="175" t="s">
        <v>8</v>
      </c>
      <c r="Z6" s="175" t="s">
        <v>11</v>
      </c>
      <c r="AA6" s="175" t="s">
        <v>12</v>
      </c>
      <c r="AB6" s="40">
        <v>0</v>
      </c>
      <c r="AC6" s="40">
        <v>0</v>
      </c>
      <c r="AD6" s="38" t="s">
        <v>859</v>
      </c>
      <c r="AE6" s="40">
        <v>0</v>
      </c>
      <c r="AF6" s="175" t="s">
        <v>1093</v>
      </c>
      <c r="AG6" s="40">
        <v>10</v>
      </c>
      <c r="AH6" s="40">
        <v>63.8</v>
      </c>
      <c r="AI6" s="175" t="s">
        <v>1258</v>
      </c>
      <c r="AJ6" s="40">
        <v>10</v>
      </c>
      <c r="AK6" s="75"/>
      <c r="AL6" s="75"/>
      <c r="AM6" s="75">
        <v>10</v>
      </c>
      <c r="AN6" s="73"/>
      <c r="AO6" s="73"/>
      <c r="AP6" s="132">
        <v>0.25</v>
      </c>
      <c r="AQ6" s="16">
        <f>+AH41296</f>
        <v>0</v>
      </c>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row>
    <row r="7" spans="1:158" s="6" customFormat="1" ht="67.5">
      <c r="A7" s="259"/>
      <c r="B7" s="245"/>
      <c r="C7" s="258"/>
      <c r="D7" s="245"/>
      <c r="E7" s="245"/>
      <c r="F7" s="172" t="s">
        <v>331</v>
      </c>
      <c r="G7" s="189">
        <f>(K7*H7)/100</f>
        <v>0</v>
      </c>
      <c r="H7" s="174">
        <v>25</v>
      </c>
      <c r="I7" s="174" t="s">
        <v>579</v>
      </c>
      <c r="J7" s="175" t="s">
        <v>332</v>
      </c>
      <c r="K7" s="175">
        <f t="shared" si="1"/>
        <v>0</v>
      </c>
      <c r="L7" s="45">
        <v>100</v>
      </c>
      <c r="M7" s="35" t="s">
        <v>99</v>
      </c>
      <c r="N7" s="46">
        <v>1</v>
      </c>
      <c r="O7" s="101">
        <f t="shared" si="0"/>
        <v>0</v>
      </c>
      <c r="P7" s="36" t="s">
        <v>100</v>
      </c>
      <c r="Q7" s="37" t="s">
        <v>77</v>
      </c>
      <c r="R7" s="37" t="s">
        <v>9</v>
      </c>
      <c r="S7" s="37" t="s">
        <v>83</v>
      </c>
      <c r="T7" s="175" t="s">
        <v>333</v>
      </c>
      <c r="U7" s="175" t="s">
        <v>324</v>
      </c>
      <c r="V7" s="37" t="s">
        <v>60</v>
      </c>
      <c r="W7" s="175" t="s">
        <v>15</v>
      </c>
      <c r="X7" s="175" t="s">
        <v>17</v>
      </c>
      <c r="Y7" s="175" t="s">
        <v>8</v>
      </c>
      <c r="Z7" s="175" t="s">
        <v>11</v>
      </c>
      <c r="AA7" s="175" t="s">
        <v>12</v>
      </c>
      <c r="AB7" s="40">
        <v>0</v>
      </c>
      <c r="AC7" s="40">
        <v>0</v>
      </c>
      <c r="AD7" s="38" t="s">
        <v>860</v>
      </c>
      <c r="AE7" s="40">
        <v>0</v>
      </c>
      <c r="AF7" s="175" t="s">
        <v>1094</v>
      </c>
      <c r="AG7" s="40">
        <v>0</v>
      </c>
      <c r="AH7" s="40"/>
      <c r="AI7" s="175" t="s">
        <v>1259</v>
      </c>
      <c r="AJ7" s="40">
        <v>0</v>
      </c>
      <c r="AK7" s="75"/>
      <c r="AL7" s="75"/>
      <c r="AM7" s="75">
        <v>1</v>
      </c>
      <c r="AN7" s="73"/>
      <c r="AO7" s="73"/>
      <c r="AP7" s="132">
        <v>0.25</v>
      </c>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row>
    <row r="8" spans="1:158" s="6" customFormat="1" ht="191.25">
      <c r="A8" s="264" t="s">
        <v>85</v>
      </c>
      <c r="B8" s="255">
        <f>E8</f>
        <v>66.5</v>
      </c>
      <c r="C8" s="265" t="s">
        <v>86</v>
      </c>
      <c r="D8" s="255">
        <v>100</v>
      </c>
      <c r="E8" s="255">
        <f>(SUM(G8:G10)*D8)/100</f>
        <v>66.5</v>
      </c>
      <c r="F8" s="177" t="s">
        <v>88</v>
      </c>
      <c r="G8" s="31">
        <f>(K8*H8)/100</f>
        <v>24.75</v>
      </c>
      <c r="H8" s="173">
        <v>33</v>
      </c>
      <c r="I8" s="173" t="s">
        <v>580</v>
      </c>
      <c r="J8" s="177" t="s">
        <v>89</v>
      </c>
      <c r="K8" s="177">
        <f t="shared" si="1"/>
        <v>75</v>
      </c>
      <c r="L8" s="9">
        <v>100</v>
      </c>
      <c r="M8" s="176" t="s">
        <v>99</v>
      </c>
      <c r="N8" s="71">
        <v>4</v>
      </c>
      <c r="O8" s="103">
        <f t="shared" si="0"/>
        <v>3</v>
      </c>
      <c r="P8" s="33" t="s">
        <v>100</v>
      </c>
      <c r="Q8" s="3" t="s">
        <v>81</v>
      </c>
      <c r="R8" s="3" t="s">
        <v>41</v>
      </c>
      <c r="S8" s="3" t="s">
        <v>82</v>
      </c>
      <c r="T8" s="177" t="s">
        <v>90</v>
      </c>
      <c r="U8" s="177" t="s">
        <v>99</v>
      </c>
      <c r="V8" s="3" t="s">
        <v>14</v>
      </c>
      <c r="W8" s="177" t="s">
        <v>15</v>
      </c>
      <c r="X8" s="177" t="s">
        <v>34</v>
      </c>
      <c r="Y8" s="177" t="s">
        <v>8</v>
      </c>
      <c r="Z8" s="177" t="s">
        <v>11</v>
      </c>
      <c r="AA8" s="177" t="s">
        <v>39</v>
      </c>
      <c r="AB8" s="7">
        <v>1</v>
      </c>
      <c r="AC8" s="7">
        <v>1</v>
      </c>
      <c r="AD8" s="7" t="s">
        <v>861</v>
      </c>
      <c r="AE8" s="7">
        <v>1</v>
      </c>
      <c r="AF8" s="104" t="s">
        <v>1069</v>
      </c>
      <c r="AG8" s="7">
        <v>1</v>
      </c>
      <c r="AH8" s="7">
        <v>1</v>
      </c>
      <c r="AI8" s="139" t="s">
        <v>1229</v>
      </c>
      <c r="AJ8" s="7">
        <v>1</v>
      </c>
      <c r="AK8" s="14"/>
      <c r="AL8" s="14"/>
      <c r="AM8" s="14">
        <v>1</v>
      </c>
      <c r="AN8" s="76"/>
      <c r="AO8" s="76"/>
      <c r="AP8" s="132">
        <v>0.33</v>
      </c>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row>
    <row r="9" spans="1:158" s="6" customFormat="1" ht="76.5" customHeight="1">
      <c r="A9" s="264"/>
      <c r="B9" s="256"/>
      <c r="C9" s="266"/>
      <c r="D9" s="256"/>
      <c r="E9" s="256"/>
      <c r="F9" s="177" t="s">
        <v>91</v>
      </c>
      <c r="G9" s="31">
        <f>(K9*H9)/100</f>
        <v>24.75</v>
      </c>
      <c r="H9" s="173">
        <v>33</v>
      </c>
      <c r="I9" s="173" t="s">
        <v>581</v>
      </c>
      <c r="J9" s="177" t="s">
        <v>92</v>
      </c>
      <c r="K9" s="177">
        <f t="shared" si="1"/>
        <v>75</v>
      </c>
      <c r="L9" s="9">
        <v>100</v>
      </c>
      <c r="M9" s="176" t="s">
        <v>99</v>
      </c>
      <c r="N9" s="71">
        <v>4</v>
      </c>
      <c r="O9" s="103">
        <f t="shared" si="0"/>
        <v>3</v>
      </c>
      <c r="P9" s="33" t="s">
        <v>100</v>
      </c>
      <c r="Q9" s="3" t="s">
        <v>81</v>
      </c>
      <c r="R9" s="3" t="s">
        <v>41</v>
      </c>
      <c r="S9" s="3" t="s">
        <v>82</v>
      </c>
      <c r="T9" s="177" t="s">
        <v>90</v>
      </c>
      <c r="U9" s="177" t="s">
        <v>99</v>
      </c>
      <c r="V9" s="3" t="s">
        <v>14</v>
      </c>
      <c r="W9" s="177" t="s">
        <v>15</v>
      </c>
      <c r="X9" s="177" t="s">
        <v>17</v>
      </c>
      <c r="Y9" s="177" t="s">
        <v>8</v>
      </c>
      <c r="Z9" s="177" t="s">
        <v>11</v>
      </c>
      <c r="AA9" s="177" t="s">
        <v>39</v>
      </c>
      <c r="AB9" s="7">
        <v>1</v>
      </c>
      <c r="AC9" s="7">
        <v>1</v>
      </c>
      <c r="AD9" s="7" t="s">
        <v>862</v>
      </c>
      <c r="AE9" s="7">
        <v>1</v>
      </c>
      <c r="AF9" s="104" t="s">
        <v>1070</v>
      </c>
      <c r="AG9" s="7">
        <v>1</v>
      </c>
      <c r="AH9" s="7">
        <v>1</v>
      </c>
      <c r="AI9" s="139" t="s">
        <v>1230</v>
      </c>
      <c r="AJ9" s="7">
        <v>1</v>
      </c>
      <c r="AK9" s="14"/>
      <c r="AL9" s="14"/>
      <c r="AM9" s="14">
        <v>1</v>
      </c>
      <c r="AN9" s="76"/>
      <c r="AO9" s="76"/>
      <c r="AP9" s="132">
        <v>0.33</v>
      </c>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row>
    <row r="10" spans="1:158" s="6" customFormat="1" ht="191.25">
      <c r="A10" s="264"/>
      <c r="B10" s="257"/>
      <c r="C10" s="267"/>
      <c r="D10" s="257"/>
      <c r="E10" s="257"/>
      <c r="F10" s="177" t="s">
        <v>93</v>
      </c>
      <c r="G10" s="31">
        <f>(K10*H10)/100</f>
        <v>17</v>
      </c>
      <c r="H10" s="173">
        <v>34</v>
      </c>
      <c r="I10" s="173" t="s">
        <v>582</v>
      </c>
      <c r="J10" s="177" t="s">
        <v>94</v>
      </c>
      <c r="K10" s="177">
        <f t="shared" si="1"/>
        <v>50</v>
      </c>
      <c r="L10" s="9">
        <v>100</v>
      </c>
      <c r="M10" s="176" t="s">
        <v>99</v>
      </c>
      <c r="N10" s="9">
        <v>100</v>
      </c>
      <c r="O10" s="103">
        <f t="shared" si="0"/>
        <v>50</v>
      </c>
      <c r="P10" s="33" t="s">
        <v>95</v>
      </c>
      <c r="Q10" s="3" t="s">
        <v>81</v>
      </c>
      <c r="R10" s="3" t="s">
        <v>41</v>
      </c>
      <c r="S10" s="3" t="s">
        <v>82</v>
      </c>
      <c r="T10" s="177" t="s">
        <v>90</v>
      </c>
      <c r="U10" s="177" t="s">
        <v>99</v>
      </c>
      <c r="V10" s="3" t="s">
        <v>14</v>
      </c>
      <c r="W10" s="177" t="s">
        <v>15</v>
      </c>
      <c r="X10" s="177" t="s">
        <v>17</v>
      </c>
      <c r="Y10" s="177" t="s">
        <v>8</v>
      </c>
      <c r="Z10" s="177" t="s">
        <v>11</v>
      </c>
      <c r="AA10" s="177" t="s">
        <v>39</v>
      </c>
      <c r="AB10" s="7">
        <v>25</v>
      </c>
      <c r="AC10" s="7">
        <v>25</v>
      </c>
      <c r="AD10" s="7" t="s">
        <v>863</v>
      </c>
      <c r="AE10" s="7">
        <v>0</v>
      </c>
      <c r="AF10" s="104" t="s">
        <v>1071</v>
      </c>
      <c r="AG10" s="7">
        <v>25</v>
      </c>
      <c r="AH10" s="7">
        <v>25</v>
      </c>
      <c r="AI10" s="139" t="s">
        <v>1231</v>
      </c>
      <c r="AJ10" s="7">
        <v>25</v>
      </c>
      <c r="AK10" s="14"/>
      <c r="AL10" s="14"/>
      <c r="AM10" s="14">
        <v>25</v>
      </c>
      <c r="AN10" s="76"/>
      <c r="AO10" s="76"/>
      <c r="AP10" s="132">
        <v>0.34</v>
      </c>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row>
    <row r="11" spans="1:158" s="6" customFormat="1" ht="45" customHeight="1">
      <c r="A11" s="262" t="s">
        <v>541</v>
      </c>
      <c r="B11" s="250">
        <f>E11</f>
        <v>43.5</v>
      </c>
      <c r="C11" s="258" t="s">
        <v>96</v>
      </c>
      <c r="D11" s="248">
        <v>100</v>
      </c>
      <c r="E11" s="250">
        <f>(SUM(G11:G17)*D11)/100</f>
        <v>43.5</v>
      </c>
      <c r="F11" s="246" t="s">
        <v>97</v>
      </c>
      <c r="G11" s="253">
        <f>(SUM(K11:K12)*H11)/100</f>
        <v>3</v>
      </c>
      <c r="H11" s="248">
        <v>12</v>
      </c>
      <c r="I11" s="174" t="s">
        <v>659</v>
      </c>
      <c r="J11" s="172" t="s">
        <v>98</v>
      </c>
      <c r="K11" s="175">
        <f t="shared" si="1"/>
        <v>0</v>
      </c>
      <c r="L11" s="77">
        <v>50</v>
      </c>
      <c r="M11" s="35" t="s">
        <v>99</v>
      </c>
      <c r="N11" s="46">
        <v>1</v>
      </c>
      <c r="O11" s="101">
        <f t="shared" si="0"/>
        <v>0</v>
      </c>
      <c r="P11" s="37" t="s">
        <v>100</v>
      </c>
      <c r="Q11" s="37" t="s">
        <v>80</v>
      </c>
      <c r="R11" s="37" t="s">
        <v>194</v>
      </c>
      <c r="S11" s="37" t="s">
        <v>82</v>
      </c>
      <c r="T11" s="172" t="s">
        <v>101</v>
      </c>
      <c r="U11" s="175" t="s">
        <v>99</v>
      </c>
      <c r="V11" s="37" t="s">
        <v>14</v>
      </c>
      <c r="W11" s="175" t="s">
        <v>15</v>
      </c>
      <c r="X11" s="175" t="s">
        <v>16</v>
      </c>
      <c r="Y11" s="175" t="s">
        <v>61</v>
      </c>
      <c r="Z11" s="175" t="s">
        <v>49</v>
      </c>
      <c r="AA11" s="175" t="s">
        <v>35</v>
      </c>
      <c r="AB11" s="41">
        <v>0</v>
      </c>
      <c r="AC11" s="41">
        <v>0</v>
      </c>
      <c r="AD11" s="42" t="s">
        <v>917</v>
      </c>
      <c r="AE11" s="41">
        <v>0</v>
      </c>
      <c r="AF11" s="42" t="s">
        <v>917</v>
      </c>
      <c r="AG11" s="41"/>
      <c r="AH11" s="138">
        <v>0</v>
      </c>
      <c r="AI11" s="138" t="s">
        <v>917</v>
      </c>
      <c r="AJ11" s="41">
        <v>1</v>
      </c>
      <c r="AK11" s="41"/>
      <c r="AL11" s="41"/>
      <c r="AM11" s="43"/>
      <c r="AN11" s="73"/>
      <c r="AO11" s="73"/>
      <c r="AP11" s="132">
        <v>0.06</v>
      </c>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row>
    <row r="12" spans="1:158" s="6" customFormat="1" ht="67.5">
      <c r="A12" s="262"/>
      <c r="B12" s="251"/>
      <c r="C12" s="258"/>
      <c r="D12" s="248"/>
      <c r="E12" s="251"/>
      <c r="F12" s="246"/>
      <c r="G12" s="254"/>
      <c r="H12" s="248"/>
      <c r="I12" s="174" t="s">
        <v>660</v>
      </c>
      <c r="J12" s="172" t="s">
        <v>102</v>
      </c>
      <c r="K12" s="175">
        <f t="shared" si="1"/>
        <v>25</v>
      </c>
      <c r="L12" s="77">
        <v>50</v>
      </c>
      <c r="M12" s="35" t="s">
        <v>99</v>
      </c>
      <c r="N12" s="46">
        <v>6</v>
      </c>
      <c r="O12" s="101">
        <f t="shared" si="0"/>
        <v>3</v>
      </c>
      <c r="P12" s="37" t="s">
        <v>100</v>
      </c>
      <c r="Q12" s="37" t="s">
        <v>80</v>
      </c>
      <c r="R12" s="37" t="s">
        <v>194</v>
      </c>
      <c r="S12" s="37" t="s">
        <v>82</v>
      </c>
      <c r="T12" s="172" t="s">
        <v>103</v>
      </c>
      <c r="U12" s="175" t="s">
        <v>99</v>
      </c>
      <c r="V12" s="37" t="s">
        <v>14</v>
      </c>
      <c r="W12" s="175" t="s">
        <v>15</v>
      </c>
      <c r="X12" s="175" t="s">
        <v>16</v>
      </c>
      <c r="Y12" s="175" t="s">
        <v>61</v>
      </c>
      <c r="Z12" s="175" t="s">
        <v>49</v>
      </c>
      <c r="AA12" s="175" t="s">
        <v>35</v>
      </c>
      <c r="AB12" s="41">
        <v>0</v>
      </c>
      <c r="AC12" s="41">
        <v>0</v>
      </c>
      <c r="AD12" s="42" t="s">
        <v>916</v>
      </c>
      <c r="AE12" s="41">
        <v>0</v>
      </c>
      <c r="AF12" s="42" t="s">
        <v>1085</v>
      </c>
      <c r="AG12" s="41">
        <v>2</v>
      </c>
      <c r="AH12" s="138">
        <v>3</v>
      </c>
      <c r="AI12" s="138" t="s">
        <v>1232</v>
      </c>
      <c r="AJ12" s="41">
        <v>2</v>
      </c>
      <c r="AK12" s="41"/>
      <c r="AL12" s="41"/>
      <c r="AM12" s="43">
        <v>2</v>
      </c>
      <c r="AN12" s="73"/>
      <c r="AO12" s="73"/>
      <c r="AP12" s="132">
        <v>0.06</v>
      </c>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row>
    <row r="13" spans="1:158" s="6" customFormat="1" ht="101.25">
      <c r="A13" s="262"/>
      <c r="B13" s="251"/>
      <c r="C13" s="258"/>
      <c r="D13" s="248"/>
      <c r="E13" s="251"/>
      <c r="F13" s="172" t="s">
        <v>104</v>
      </c>
      <c r="G13" s="189">
        <f>(K13*H13)/100</f>
        <v>10</v>
      </c>
      <c r="H13" s="174">
        <v>10</v>
      </c>
      <c r="I13" s="174" t="s">
        <v>661</v>
      </c>
      <c r="J13" s="172" t="s">
        <v>105</v>
      </c>
      <c r="K13" s="175">
        <f t="shared" si="1"/>
        <v>100</v>
      </c>
      <c r="L13" s="77">
        <v>100</v>
      </c>
      <c r="M13" s="35" t="s">
        <v>99</v>
      </c>
      <c r="N13" s="46">
        <v>4</v>
      </c>
      <c r="O13" s="101">
        <f t="shared" si="0"/>
        <v>4</v>
      </c>
      <c r="P13" s="37" t="s">
        <v>100</v>
      </c>
      <c r="Q13" s="37" t="s">
        <v>80</v>
      </c>
      <c r="R13" s="37" t="s">
        <v>194</v>
      </c>
      <c r="S13" s="37" t="s">
        <v>82</v>
      </c>
      <c r="T13" s="172" t="s">
        <v>103</v>
      </c>
      <c r="U13" s="175" t="s">
        <v>99</v>
      </c>
      <c r="V13" s="37" t="s">
        <v>14</v>
      </c>
      <c r="W13" s="175" t="s">
        <v>15</v>
      </c>
      <c r="X13" s="175" t="s">
        <v>16</v>
      </c>
      <c r="Y13" s="175" t="s">
        <v>61</v>
      </c>
      <c r="Z13" s="175" t="s">
        <v>49</v>
      </c>
      <c r="AA13" s="175" t="s">
        <v>35</v>
      </c>
      <c r="AB13" s="41">
        <v>1</v>
      </c>
      <c r="AC13" s="41">
        <v>1</v>
      </c>
      <c r="AD13" s="42" t="s">
        <v>918</v>
      </c>
      <c r="AE13" s="41">
        <v>2</v>
      </c>
      <c r="AF13" s="105" t="s">
        <v>1086</v>
      </c>
      <c r="AG13" s="41">
        <v>1</v>
      </c>
      <c r="AH13" s="138">
        <v>1</v>
      </c>
      <c r="AI13" s="138" t="s">
        <v>1233</v>
      </c>
      <c r="AJ13" s="41">
        <v>1</v>
      </c>
      <c r="AK13" s="41"/>
      <c r="AL13" s="41"/>
      <c r="AM13" s="43">
        <v>1</v>
      </c>
      <c r="AN13" s="73"/>
      <c r="AO13" s="73"/>
      <c r="AP13" s="132">
        <v>0.1</v>
      </c>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row>
    <row r="14" spans="1:158" s="6" customFormat="1" ht="90">
      <c r="A14" s="262"/>
      <c r="B14" s="251"/>
      <c r="C14" s="258"/>
      <c r="D14" s="248"/>
      <c r="E14" s="251"/>
      <c r="F14" s="172" t="s">
        <v>106</v>
      </c>
      <c r="G14" s="189">
        <f>(K14*H14)/100</f>
        <v>4</v>
      </c>
      <c r="H14" s="174">
        <v>8</v>
      </c>
      <c r="I14" s="174" t="s">
        <v>662</v>
      </c>
      <c r="J14" s="172" t="s">
        <v>107</v>
      </c>
      <c r="K14" s="175">
        <f t="shared" si="1"/>
        <v>50</v>
      </c>
      <c r="L14" s="77">
        <v>100</v>
      </c>
      <c r="M14" s="35" t="s">
        <v>99</v>
      </c>
      <c r="N14" s="46">
        <v>2</v>
      </c>
      <c r="O14" s="101">
        <f t="shared" si="0"/>
        <v>1</v>
      </c>
      <c r="P14" s="37" t="s">
        <v>100</v>
      </c>
      <c r="Q14" s="37" t="s">
        <v>80</v>
      </c>
      <c r="R14" s="37" t="s">
        <v>194</v>
      </c>
      <c r="S14" s="37" t="s">
        <v>82</v>
      </c>
      <c r="T14" s="172" t="s">
        <v>108</v>
      </c>
      <c r="U14" s="175" t="s">
        <v>99</v>
      </c>
      <c r="V14" s="37" t="s">
        <v>14</v>
      </c>
      <c r="W14" s="175" t="s">
        <v>15</v>
      </c>
      <c r="X14" s="175" t="s">
        <v>16</v>
      </c>
      <c r="Y14" s="175" t="s">
        <v>61</v>
      </c>
      <c r="Z14" s="175" t="s">
        <v>49</v>
      </c>
      <c r="AA14" s="175" t="s">
        <v>35</v>
      </c>
      <c r="AB14" s="41">
        <v>1</v>
      </c>
      <c r="AC14" s="41">
        <v>1</v>
      </c>
      <c r="AD14" s="42" t="s">
        <v>914</v>
      </c>
      <c r="AE14" s="41">
        <v>0</v>
      </c>
      <c r="AF14" s="105" t="s">
        <v>1087</v>
      </c>
      <c r="AG14" s="41"/>
      <c r="AH14" s="138">
        <v>0</v>
      </c>
      <c r="AI14" s="138" t="s">
        <v>1087</v>
      </c>
      <c r="AJ14" s="41">
        <v>1</v>
      </c>
      <c r="AK14" s="41"/>
      <c r="AL14" s="41"/>
      <c r="AM14" s="43"/>
      <c r="AN14" s="73"/>
      <c r="AO14" s="73"/>
      <c r="AP14" s="132">
        <v>0.08</v>
      </c>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row>
    <row r="15" spans="1:158" s="6" customFormat="1" ht="78.75">
      <c r="A15" s="262"/>
      <c r="B15" s="251"/>
      <c r="C15" s="258"/>
      <c r="D15" s="248"/>
      <c r="E15" s="251"/>
      <c r="F15" s="246" t="s">
        <v>109</v>
      </c>
      <c r="G15" s="253">
        <f>(SUM(K15:K16)*H15)/100</f>
        <v>16.5</v>
      </c>
      <c r="H15" s="248">
        <v>60</v>
      </c>
      <c r="I15" s="174" t="s">
        <v>663</v>
      </c>
      <c r="J15" s="172" t="s">
        <v>110</v>
      </c>
      <c r="K15" s="175">
        <f t="shared" si="1"/>
        <v>25</v>
      </c>
      <c r="L15" s="77">
        <v>50</v>
      </c>
      <c r="M15" s="35" t="s">
        <v>99</v>
      </c>
      <c r="N15" s="46">
        <v>4</v>
      </c>
      <c r="O15" s="101">
        <f t="shared" si="0"/>
        <v>2</v>
      </c>
      <c r="P15" s="37" t="s">
        <v>100</v>
      </c>
      <c r="Q15" s="37" t="s">
        <v>80</v>
      </c>
      <c r="R15" s="37" t="s">
        <v>194</v>
      </c>
      <c r="S15" s="37" t="s">
        <v>82</v>
      </c>
      <c r="T15" s="172" t="s">
        <v>103</v>
      </c>
      <c r="U15" s="175" t="s">
        <v>99</v>
      </c>
      <c r="V15" s="37" t="s">
        <v>14</v>
      </c>
      <c r="W15" s="175" t="s">
        <v>15</v>
      </c>
      <c r="X15" s="175" t="s">
        <v>16</v>
      </c>
      <c r="Y15" s="175" t="s">
        <v>61</v>
      </c>
      <c r="Z15" s="175" t="s">
        <v>49</v>
      </c>
      <c r="AA15" s="175" t="s">
        <v>35</v>
      </c>
      <c r="AB15" s="41">
        <v>1</v>
      </c>
      <c r="AC15" s="41">
        <v>1</v>
      </c>
      <c r="AD15" s="42" t="s">
        <v>915</v>
      </c>
      <c r="AE15" s="41">
        <v>1</v>
      </c>
      <c r="AF15" s="105" t="s">
        <v>1088</v>
      </c>
      <c r="AG15" s="41">
        <v>1</v>
      </c>
      <c r="AH15" s="138">
        <v>0</v>
      </c>
      <c r="AI15" s="138" t="s">
        <v>1088</v>
      </c>
      <c r="AJ15" s="41">
        <v>1</v>
      </c>
      <c r="AK15" s="41"/>
      <c r="AL15" s="41"/>
      <c r="AM15" s="43">
        <v>1</v>
      </c>
      <c r="AN15" s="73"/>
      <c r="AO15" s="73"/>
      <c r="AP15" s="132">
        <v>0.3</v>
      </c>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row>
    <row r="16" spans="1:158" s="6" customFormat="1" ht="146.25">
      <c r="A16" s="262"/>
      <c r="B16" s="251"/>
      <c r="C16" s="258"/>
      <c r="D16" s="248"/>
      <c r="E16" s="251"/>
      <c r="F16" s="246"/>
      <c r="G16" s="254"/>
      <c r="H16" s="248"/>
      <c r="I16" s="174" t="s">
        <v>664</v>
      </c>
      <c r="J16" s="172" t="s">
        <v>111</v>
      </c>
      <c r="K16" s="175">
        <f t="shared" si="1"/>
        <v>2.5</v>
      </c>
      <c r="L16" s="77">
        <v>50</v>
      </c>
      <c r="M16" s="35" t="s">
        <v>99</v>
      </c>
      <c r="N16" s="46">
        <v>20</v>
      </c>
      <c r="O16" s="101">
        <f t="shared" si="0"/>
        <v>1</v>
      </c>
      <c r="P16" s="37" t="s">
        <v>100</v>
      </c>
      <c r="Q16" s="37" t="s">
        <v>80</v>
      </c>
      <c r="R16" s="37" t="s">
        <v>194</v>
      </c>
      <c r="S16" s="37" t="s">
        <v>82</v>
      </c>
      <c r="T16" s="172" t="s">
        <v>103</v>
      </c>
      <c r="U16" s="175" t="s">
        <v>99</v>
      </c>
      <c r="V16" s="37" t="s">
        <v>14</v>
      </c>
      <c r="W16" s="175" t="s">
        <v>15</v>
      </c>
      <c r="X16" s="175" t="s">
        <v>16</v>
      </c>
      <c r="Y16" s="175" t="s">
        <v>61</v>
      </c>
      <c r="Z16" s="175" t="s">
        <v>49</v>
      </c>
      <c r="AA16" s="175" t="s">
        <v>35</v>
      </c>
      <c r="AB16" s="41">
        <v>0</v>
      </c>
      <c r="AC16" s="41">
        <v>0</v>
      </c>
      <c r="AD16" s="42" t="s">
        <v>919</v>
      </c>
      <c r="AE16" s="41">
        <v>1</v>
      </c>
      <c r="AF16" s="42" t="s">
        <v>1103</v>
      </c>
      <c r="AG16" s="41"/>
      <c r="AH16" s="138">
        <v>0</v>
      </c>
      <c r="AI16" s="138" t="s">
        <v>1103</v>
      </c>
      <c r="AJ16" s="41">
        <v>10</v>
      </c>
      <c r="AK16" s="41"/>
      <c r="AL16" s="41"/>
      <c r="AM16" s="43">
        <v>10</v>
      </c>
      <c r="AN16" s="73"/>
      <c r="AO16" s="73"/>
      <c r="AP16" s="132">
        <v>0.3</v>
      </c>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row>
    <row r="17" spans="1:158" s="6" customFormat="1" ht="78.75">
      <c r="A17" s="262"/>
      <c r="B17" s="252"/>
      <c r="C17" s="258"/>
      <c r="D17" s="248"/>
      <c r="E17" s="252"/>
      <c r="F17" s="172" t="s">
        <v>112</v>
      </c>
      <c r="G17" s="189">
        <f>(K17*H17)/100</f>
        <v>10</v>
      </c>
      <c r="H17" s="174">
        <v>10</v>
      </c>
      <c r="I17" s="174" t="s">
        <v>665</v>
      </c>
      <c r="J17" s="172" t="s">
        <v>113</v>
      </c>
      <c r="K17" s="175">
        <f t="shared" si="1"/>
        <v>100</v>
      </c>
      <c r="L17" s="77">
        <v>100</v>
      </c>
      <c r="M17" s="35" t="s">
        <v>99</v>
      </c>
      <c r="N17" s="46">
        <v>1</v>
      </c>
      <c r="O17" s="101">
        <f t="shared" si="0"/>
        <v>1</v>
      </c>
      <c r="P17" s="37" t="s">
        <v>100</v>
      </c>
      <c r="Q17" s="37" t="s">
        <v>80</v>
      </c>
      <c r="R17" s="37" t="s">
        <v>194</v>
      </c>
      <c r="S17" s="37" t="s">
        <v>82</v>
      </c>
      <c r="T17" s="172" t="s">
        <v>103</v>
      </c>
      <c r="U17" s="175" t="s">
        <v>99</v>
      </c>
      <c r="V17" s="37" t="s">
        <v>14</v>
      </c>
      <c r="W17" s="175" t="s">
        <v>15</v>
      </c>
      <c r="X17" s="175" t="s">
        <v>16</v>
      </c>
      <c r="Y17" s="175" t="s">
        <v>61</v>
      </c>
      <c r="Z17" s="175" t="s">
        <v>49</v>
      </c>
      <c r="AA17" s="175" t="s">
        <v>35</v>
      </c>
      <c r="AB17" s="41">
        <v>1</v>
      </c>
      <c r="AC17" s="41">
        <v>1</v>
      </c>
      <c r="AD17" s="42" t="s">
        <v>920</v>
      </c>
      <c r="AE17" s="41">
        <v>0</v>
      </c>
      <c r="AF17" s="105" t="s">
        <v>1089</v>
      </c>
      <c r="AG17" s="41"/>
      <c r="AH17" s="138">
        <v>0</v>
      </c>
      <c r="AI17" s="138" t="s">
        <v>1089</v>
      </c>
      <c r="AJ17" s="41" t="s">
        <v>87</v>
      </c>
      <c r="AK17" s="41"/>
      <c r="AL17" s="41"/>
      <c r="AM17" s="43"/>
      <c r="AN17" s="73"/>
      <c r="AO17" s="73"/>
      <c r="AP17" s="132">
        <v>0.1</v>
      </c>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row>
    <row r="18" spans="1:158" s="6" customFormat="1" ht="101.25">
      <c r="A18" s="309" t="s">
        <v>542</v>
      </c>
      <c r="B18" s="255">
        <f>(E18+E21)</f>
        <v>50</v>
      </c>
      <c r="C18" s="260" t="s">
        <v>116</v>
      </c>
      <c r="D18" s="247">
        <v>50</v>
      </c>
      <c r="E18" s="255">
        <f>(G18*D18)/100</f>
        <v>25</v>
      </c>
      <c r="F18" s="261" t="s">
        <v>657</v>
      </c>
      <c r="G18" s="237">
        <f>(SUM(K18:K19:K20)*H18)/100</f>
        <v>50</v>
      </c>
      <c r="H18" s="247">
        <v>100</v>
      </c>
      <c r="I18" s="173" t="s">
        <v>583</v>
      </c>
      <c r="J18" s="177" t="s">
        <v>117</v>
      </c>
      <c r="K18" s="177">
        <f t="shared" si="1"/>
        <v>0</v>
      </c>
      <c r="L18" s="10">
        <v>30</v>
      </c>
      <c r="M18" s="17" t="s">
        <v>99</v>
      </c>
      <c r="N18" s="71">
        <v>1</v>
      </c>
      <c r="O18" s="103">
        <f t="shared" si="0"/>
        <v>0</v>
      </c>
      <c r="P18" s="3" t="s">
        <v>100</v>
      </c>
      <c r="Q18" s="3" t="s">
        <v>77</v>
      </c>
      <c r="R18" s="3" t="s">
        <v>66</v>
      </c>
      <c r="S18" s="3" t="s">
        <v>82</v>
      </c>
      <c r="T18" s="179" t="s">
        <v>540</v>
      </c>
      <c r="U18" s="11" t="s">
        <v>567</v>
      </c>
      <c r="V18" s="3" t="s">
        <v>14</v>
      </c>
      <c r="W18" s="177" t="s">
        <v>15</v>
      </c>
      <c r="X18" s="177" t="s">
        <v>17</v>
      </c>
      <c r="Y18" s="177" t="s">
        <v>61</v>
      </c>
      <c r="Z18" s="177" t="s">
        <v>115</v>
      </c>
      <c r="AA18" s="177" t="s">
        <v>115</v>
      </c>
      <c r="AB18" s="7">
        <v>0</v>
      </c>
      <c r="AC18" s="7">
        <v>0</v>
      </c>
      <c r="AD18" s="7" t="s">
        <v>903</v>
      </c>
      <c r="AE18" s="7"/>
      <c r="AF18" s="7" t="s">
        <v>1104</v>
      </c>
      <c r="AG18" s="7" t="s">
        <v>87</v>
      </c>
      <c r="AH18" s="7"/>
      <c r="AI18" s="7" t="s">
        <v>1260</v>
      </c>
      <c r="AJ18" s="7" t="s">
        <v>87</v>
      </c>
      <c r="AK18" s="7"/>
      <c r="AL18" s="7"/>
      <c r="AM18" s="14">
        <v>1</v>
      </c>
      <c r="AN18" s="76"/>
      <c r="AO18" s="76"/>
      <c r="AP18" s="132">
        <v>0.15</v>
      </c>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row>
    <row r="19" spans="1:158" s="6" customFormat="1" ht="112.5">
      <c r="A19" s="309"/>
      <c r="B19" s="256"/>
      <c r="C19" s="260"/>
      <c r="D19" s="247"/>
      <c r="E19" s="256"/>
      <c r="F19" s="261"/>
      <c r="G19" s="239"/>
      <c r="H19" s="247"/>
      <c r="I19" s="173" t="s">
        <v>584</v>
      </c>
      <c r="J19" s="177" t="s">
        <v>118</v>
      </c>
      <c r="K19" s="177">
        <f t="shared" si="1"/>
        <v>0</v>
      </c>
      <c r="L19" s="10">
        <v>20</v>
      </c>
      <c r="M19" s="17" t="s">
        <v>99</v>
      </c>
      <c r="N19" s="71">
        <v>4</v>
      </c>
      <c r="O19" s="103">
        <f t="shared" si="0"/>
        <v>0</v>
      </c>
      <c r="P19" s="3" t="s">
        <v>100</v>
      </c>
      <c r="Q19" s="3" t="s">
        <v>77</v>
      </c>
      <c r="R19" s="3" t="s">
        <v>66</v>
      </c>
      <c r="S19" s="3" t="s">
        <v>82</v>
      </c>
      <c r="T19" s="179" t="s">
        <v>540</v>
      </c>
      <c r="U19" s="11" t="s">
        <v>567</v>
      </c>
      <c r="V19" s="3" t="s">
        <v>14</v>
      </c>
      <c r="W19" s="177" t="s">
        <v>15</v>
      </c>
      <c r="X19" s="177" t="s">
        <v>17</v>
      </c>
      <c r="Y19" s="177" t="s">
        <v>61</v>
      </c>
      <c r="Z19" s="177" t="s">
        <v>115</v>
      </c>
      <c r="AA19" s="177" t="s">
        <v>115</v>
      </c>
      <c r="AB19" s="7">
        <v>0</v>
      </c>
      <c r="AC19" s="7">
        <v>0</v>
      </c>
      <c r="AD19" s="7" t="s">
        <v>904</v>
      </c>
      <c r="AE19" s="7"/>
      <c r="AF19" s="7"/>
      <c r="AG19" s="7">
        <v>1</v>
      </c>
      <c r="AH19" s="7">
        <v>0</v>
      </c>
      <c r="AI19" s="7" t="s">
        <v>1253</v>
      </c>
      <c r="AJ19" s="7">
        <v>1</v>
      </c>
      <c r="AK19" s="7"/>
      <c r="AL19" s="7"/>
      <c r="AM19" s="14">
        <v>2</v>
      </c>
      <c r="AN19" s="76"/>
      <c r="AO19" s="76"/>
      <c r="AP19" s="132">
        <v>0.1</v>
      </c>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row>
    <row r="20" spans="1:158" s="6" customFormat="1" ht="123.75">
      <c r="A20" s="309"/>
      <c r="B20" s="256"/>
      <c r="C20" s="260"/>
      <c r="D20" s="247"/>
      <c r="E20" s="257"/>
      <c r="F20" s="261"/>
      <c r="G20" s="238"/>
      <c r="H20" s="247"/>
      <c r="I20" s="173" t="s">
        <v>585</v>
      </c>
      <c r="J20" s="177" t="s">
        <v>119</v>
      </c>
      <c r="K20" s="177">
        <f t="shared" si="1"/>
        <v>50</v>
      </c>
      <c r="L20" s="10">
        <v>50</v>
      </c>
      <c r="M20" s="17" t="s">
        <v>99</v>
      </c>
      <c r="N20" s="71">
        <v>1</v>
      </c>
      <c r="O20" s="103">
        <f t="shared" si="0"/>
        <v>1</v>
      </c>
      <c r="P20" s="3" t="s">
        <v>100</v>
      </c>
      <c r="Q20" s="3" t="s">
        <v>77</v>
      </c>
      <c r="R20" s="3" t="s">
        <v>66</v>
      </c>
      <c r="S20" s="3" t="s">
        <v>82</v>
      </c>
      <c r="T20" s="179" t="s">
        <v>540</v>
      </c>
      <c r="U20" s="11" t="s">
        <v>567</v>
      </c>
      <c r="V20" s="3" t="s">
        <v>14</v>
      </c>
      <c r="W20" s="177" t="s">
        <v>15</v>
      </c>
      <c r="X20" s="177" t="s">
        <v>17</v>
      </c>
      <c r="Y20" s="177" t="s">
        <v>63</v>
      </c>
      <c r="Z20" s="177" t="s">
        <v>115</v>
      </c>
      <c r="AA20" s="177" t="s">
        <v>115</v>
      </c>
      <c r="AB20" s="7">
        <v>0</v>
      </c>
      <c r="AC20" s="7">
        <v>0</v>
      </c>
      <c r="AD20" s="7" t="s">
        <v>905</v>
      </c>
      <c r="AE20" s="7"/>
      <c r="AF20" s="7" t="s">
        <v>1105</v>
      </c>
      <c r="AG20" s="7">
        <v>1</v>
      </c>
      <c r="AH20" s="7">
        <v>1</v>
      </c>
      <c r="AI20" s="7" t="s">
        <v>1261</v>
      </c>
      <c r="AJ20" s="7" t="s">
        <v>87</v>
      </c>
      <c r="AK20" s="7"/>
      <c r="AL20" s="7"/>
      <c r="AM20" s="14" t="s">
        <v>87</v>
      </c>
      <c r="AN20" s="76"/>
      <c r="AO20" s="76"/>
      <c r="AP20" s="132">
        <v>0.25</v>
      </c>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row>
    <row r="21" spans="1:158" s="6" customFormat="1" ht="101.25">
      <c r="A21" s="309"/>
      <c r="B21" s="256"/>
      <c r="C21" s="260" t="s">
        <v>120</v>
      </c>
      <c r="D21" s="247">
        <v>50</v>
      </c>
      <c r="E21" s="255">
        <f>(G21*D21)/100</f>
        <v>25</v>
      </c>
      <c r="F21" s="261" t="s">
        <v>753</v>
      </c>
      <c r="G21" s="237">
        <f>(SUM(K21:K22)*H21)/100</f>
        <v>50</v>
      </c>
      <c r="H21" s="247">
        <v>100</v>
      </c>
      <c r="I21" s="173" t="s">
        <v>586</v>
      </c>
      <c r="J21" s="177" t="s">
        <v>121</v>
      </c>
      <c r="K21" s="177">
        <f t="shared" si="1"/>
        <v>15</v>
      </c>
      <c r="L21" s="10">
        <v>30</v>
      </c>
      <c r="M21" s="17" t="s">
        <v>99</v>
      </c>
      <c r="N21" s="71">
        <v>2</v>
      </c>
      <c r="O21" s="103">
        <f t="shared" si="0"/>
        <v>1</v>
      </c>
      <c r="P21" s="3" t="s">
        <v>100</v>
      </c>
      <c r="Q21" s="3" t="s">
        <v>77</v>
      </c>
      <c r="R21" s="3" t="s">
        <v>64</v>
      </c>
      <c r="S21" s="3" t="s">
        <v>82</v>
      </c>
      <c r="T21" s="179" t="s">
        <v>540</v>
      </c>
      <c r="U21" s="11" t="s">
        <v>568</v>
      </c>
      <c r="V21" s="3" t="s">
        <v>14</v>
      </c>
      <c r="W21" s="177" t="s">
        <v>15</v>
      </c>
      <c r="X21" s="177" t="s">
        <v>17</v>
      </c>
      <c r="Y21" s="177" t="s">
        <v>8</v>
      </c>
      <c r="Z21" s="177" t="s">
        <v>115</v>
      </c>
      <c r="AA21" s="177" t="s">
        <v>115</v>
      </c>
      <c r="AB21" s="12">
        <v>0</v>
      </c>
      <c r="AC21" s="12">
        <v>0</v>
      </c>
      <c r="AD21" s="177" t="s">
        <v>906</v>
      </c>
      <c r="AE21" s="177"/>
      <c r="AF21" s="110" t="s">
        <v>1106</v>
      </c>
      <c r="AG21" s="12">
        <v>1</v>
      </c>
      <c r="AH21" s="12">
        <v>1</v>
      </c>
      <c r="AI21" s="177" t="s">
        <v>1262</v>
      </c>
      <c r="AJ21" s="12" t="s">
        <v>87</v>
      </c>
      <c r="AK21" s="12"/>
      <c r="AL21" s="12"/>
      <c r="AM21" s="24">
        <v>1</v>
      </c>
      <c r="AN21" s="76"/>
      <c r="AO21" s="76"/>
      <c r="AP21" s="132">
        <v>0.15</v>
      </c>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row>
    <row r="22" spans="1:158" s="6" customFormat="1" ht="78.75">
      <c r="A22" s="272"/>
      <c r="B22" s="257"/>
      <c r="C22" s="260"/>
      <c r="D22" s="247"/>
      <c r="E22" s="257"/>
      <c r="F22" s="261"/>
      <c r="G22" s="238"/>
      <c r="H22" s="247"/>
      <c r="I22" s="173" t="s">
        <v>587</v>
      </c>
      <c r="J22" s="177" t="s">
        <v>122</v>
      </c>
      <c r="K22" s="177">
        <f t="shared" si="1"/>
        <v>35</v>
      </c>
      <c r="L22" s="10">
        <v>70</v>
      </c>
      <c r="M22" s="17" t="s">
        <v>99</v>
      </c>
      <c r="N22" s="71">
        <v>4</v>
      </c>
      <c r="O22" s="103">
        <f t="shared" si="0"/>
        <v>2</v>
      </c>
      <c r="P22" s="3" t="s">
        <v>100</v>
      </c>
      <c r="Q22" s="3" t="s">
        <v>77</v>
      </c>
      <c r="R22" s="3" t="s">
        <v>64</v>
      </c>
      <c r="S22" s="3" t="s">
        <v>82</v>
      </c>
      <c r="T22" s="179" t="s">
        <v>540</v>
      </c>
      <c r="U22" s="11" t="s">
        <v>568</v>
      </c>
      <c r="V22" s="3" t="s">
        <v>14</v>
      </c>
      <c r="W22" s="177" t="s">
        <v>15</v>
      </c>
      <c r="X22" s="177" t="s">
        <v>16</v>
      </c>
      <c r="Y22" s="177" t="s">
        <v>8</v>
      </c>
      <c r="Z22" s="177" t="s">
        <v>115</v>
      </c>
      <c r="AA22" s="177" t="s">
        <v>115</v>
      </c>
      <c r="AB22" s="12">
        <v>0</v>
      </c>
      <c r="AC22" s="12">
        <v>0</v>
      </c>
      <c r="AD22" s="177" t="s">
        <v>907</v>
      </c>
      <c r="AE22" s="177"/>
      <c r="AF22" s="110" t="s">
        <v>1107</v>
      </c>
      <c r="AG22" s="12">
        <v>2</v>
      </c>
      <c r="AH22" s="12">
        <v>2</v>
      </c>
      <c r="AI22" s="177" t="s">
        <v>1263</v>
      </c>
      <c r="AJ22" s="12" t="s">
        <v>87</v>
      </c>
      <c r="AK22" s="12"/>
      <c r="AL22" s="12"/>
      <c r="AM22" s="24">
        <v>2</v>
      </c>
      <c r="AN22" s="76"/>
      <c r="AO22" s="76"/>
      <c r="AP22" s="132">
        <v>0.35</v>
      </c>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row>
    <row r="23" spans="1:158" s="4" customFormat="1" ht="168.75">
      <c r="A23" s="262" t="s">
        <v>531</v>
      </c>
      <c r="B23" s="342">
        <f>(E23+E26+E31+E38)</f>
        <v>5.525</v>
      </c>
      <c r="C23" s="258" t="s">
        <v>417</v>
      </c>
      <c r="D23" s="248">
        <v>25</v>
      </c>
      <c r="E23" s="325">
        <f>(SUM(G23:G25)*D23)/100</f>
        <v>0</v>
      </c>
      <c r="F23" s="175" t="s">
        <v>418</v>
      </c>
      <c r="G23" s="189">
        <f>(K23*H23)/100</f>
        <v>0</v>
      </c>
      <c r="H23" s="48">
        <v>40</v>
      </c>
      <c r="I23" s="174" t="s">
        <v>599</v>
      </c>
      <c r="J23" s="175" t="s">
        <v>419</v>
      </c>
      <c r="K23" s="175">
        <f t="shared" si="1"/>
        <v>0</v>
      </c>
      <c r="L23" s="45">
        <v>100</v>
      </c>
      <c r="M23" s="35" t="s">
        <v>99</v>
      </c>
      <c r="N23" s="46">
        <v>1</v>
      </c>
      <c r="O23" s="101">
        <f t="shared" si="0"/>
        <v>0</v>
      </c>
      <c r="P23" s="37" t="s">
        <v>100</v>
      </c>
      <c r="Q23" s="37" t="s">
        <v>78</v>
      </c>
      <c r="R23" s="37" t="s">
        <v>33</v>
      </c>
      <c r="S23" s="37" t="s">
        <v>82</v>
      </c>
      <c r="T23" s="175" t="s">
        <v>539</v>
      </c>
      <c r="U23" s="47" t="s">
        <v>420</v>
      </c>
      <c r="V23" s="37" t="s">
        <v>26</v>
      </c>
      <c r="W23" s="175" t="s">
        <v>27</v>
      </c>
      <c r="X23" s="175" t="s">
        <v>54</v>
      </c>
      <c r="Y23" s="175" t="s">
        <v>31</v>
      </c>
      <c r="Z23" s="175" t="s">
        <v>29</v>
      </c>
      <c r="AA23" s="175" t="s">
        <v>40</v>
      </c>
      <c r="AB23" s="175"/>
      <c r="AC23" s="175">
        <v>0</v>
      </c>
      <c r="AD23" s="175" t="s">
        <v>833</v>
      </c>
      <c r="AE23" s="175">
        <v>0</v>
      </c>
      <c r="AF23" s="175" t="s">
        <v>1009</v>
      </c>
      <c r="AG23" s="175"/>
      <c r="AH23" s="175">
        <v>0</v>
      </c>
      <c r="AI23" s="175" t="s">
        <v>1264</v>
      </c>
      <c r="AJ23" s="66"/>
      <c r="AK23" s="66"/>
      <c r="AL23" s="66"/>
      <c r="AM23" s="50">
        <v>1</v>
      </c>
      <c r="AN23" s="73"/>
      <c r="AO23" s="73"/>
      <c r="AP23" s="132">
        <v>0.1</v>
      </c>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row>
    <row r="24" spans="1:158" s="4" customFormat="1" ht="168.75">
      <c r="A24" s="262"/>
      <c r="B24" s="343"/>
      <c r="C24" s="258"/>
      <c r="D24" s="248"/>
      <c r="E24" s="326"/>
      <c r="F24" s="175" t="s">
        <v>421</v>
      </c>
      <c r="G24" s="189">
        <f>(K24*H24)/100</f>
        <v>0</v>
      </c>
      <c r="H24" s="48">
        <v>40</v>
      </c>
      <c r="I24" s="174" t="s">
        <v>588</v>
      </c>
      <c r="J24" s="175" t="s">
        <v>422</v>
      </c>
      <c r="K24" s="175">
        <f t="shared" si="1"/>
        <v>0</v>
      </c>
      <c r="L24" s="45">
        <v>100</v>
      </c>
      <c r="M24" s="175" t="s">
        <v>99</v>
      </c>
      <c r="N24" s="46">
        <v>1</v>
      </c>
      <c r="O24" s="101">
        <f t="shared" si="0"/>
        <v>0</v>
      </c>
      <c r="P24" s="37" t="s">
        <v>100</v>
      </c>
      <c r="Q24" s="175" t="s">
        <v>78</v>
      </c>
      <c r="R24" s="175" t="s">
        <v>33</v>
      </c>
      <c r="S24" s="175" t="s">
        <v>83</v>
      </c>
      <c r="T24" s="175" t="s">
        <v>539</v>
      </c>
      <c r="U24" s="175" t="s">
        <v>420</v>
      </c>
      <c r="V24" s="37" t="s">
        <v>60</v>
      </c>
      <c r="W24" s="175" t="s">
        <v>27</v>
      </c>
      <c r="X24" s="175" t="s">
        <v>34</v>
      </c>
      <c r="Y24" s="175" t="s">
        <v>31</v>
      </c>
      <c r="Z24" s="175" t="s">
        <v>29</v>
      </c>
      <c r="AA24" s="175" t="s">
        <v>30</v>
      </c>
      <c r="AB24" s="175"/>
      <c r="AC24" s="175">
        <v>0</v>
      </c>
      <c r="AD24" s="175" t="s">
        <v>834</v>
      </c>
      <c r="AE24" s="175">
        <v>0</v>
      </c>
      <c r="AF24" s="175" t="s">
        <v>1010</v>
      </c>
      <c r="AG24" s="175"/>
      <c r="AH24" s="175">
        <v>0</v>
      </c>
      <c r="AI24" s="175" t="s">
        <v>1265</v>
      </c>
      <c r="AJ24" s="66"/>
      <c r="AK24" s="66"/>
      <c r="AL24" s="66"/>
      <c r="AM24" s="50">
        <v>1</v>
      </c>
      <c r="AN24" s="73"/>
      <c r="AO24" s="73"/>
      <c r="AP24" s="132">
        <v>0.1</v>
      </c>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row>
    <row r="25" spans="1:158" s="4" customFormat="1" ht="326.25">
      <c r="A25" s="262"/>
      <c r="B25" s="343"/>
      <c r="C25" s="258"/>
      <c r="D25" s="248"/>
      <c r="E25" s="327"/>
      <c r="F25" s="175" t="s">
        <v>423</v>
      </c>
      <c r="G25" s="189">
        <f aca="true" t="shared" si="2" ref="G25:G38">(K25*H25)/100</f>
        <v>0</v>
      </c>
      <c r="H25" s="48">
        <v>20</v>
      </c>
      <c r="I25" s="174" t="s">
        <v>589</v>
      </c>
      <c r="J25" s="175" t="s">
        <v>424</v>
      </c>
      <c r="K25" s="175">
        <f t="shared" si="1"/>
        <v>0</v>
      </c>
      <c r="L25" s="45">
        <v>100</v>
      </c>
      <c r="M25" s="35" t="s">
        <v>99</v>
      </c>
      <c r="N25" s="46">
        <v>1</v>
      </c>
      <c r="O25" s="101">
        <f t="shared" si="0"/>
        <v>0</v>
      </c>
      <c r="P25" s="37" t="s">
        <v>100</v>
      </c>
      <c r="Q25" s="37" t="s">
        <v>77</v>
      </c>
      <c r="R25" s="37" t="s">
        <v>32</v>
      </c>
      <c r="S25" s="37" t="s">
        <v>83</v>
      </c>
      <c r="T25" s="175" t="s">
        <v>539</v>
      </c>
      <c r="U25" s="47" t="s">
        <v>420</v>
      </c>
      <c r="V25" s="37" t="s">
        <v>60</v>
      </c>
      <c r="W25" s="175" t="s">
        <v>15</v>
      </c>
      <c r="X25" s="175" t="s">
        <v>56</v>
      </c>
      <c r="Y25" s="175" t="s">
        <v>8</v>
      </c>
      <c r="Z25" s="175" t="s">
        <v>29</v>
      </c>
      <c r="AA25" s="175" t="s">
        <v>30</v>
      </c>
      <c r="AB25" s="175"/>
      <c r="AC25" s="175">
        <v>0</v>
      </c>
      <c r="AD25" s="175" t="s">
        <v>835</v>
      </c>
      <c r="AE25" s="175">
        <v>0</v>
      </c>
      <c r="AF25" s="175" t="s">
        <v>1011</v>
      </c>
      <c r="AG25" s="175"/>
      <c r="AH25" s="175">
        <v>0</v>
      </c>
      <c r="AI25" s="175" t="s">
        <v>1266</v>
      </c>
      <c r="AJ25" s="66"/>
      <c r="AK25" s="66"/>
      <c r="AL25" s="66"/>
      <c r="AM25" s="50">
        <v>1</v>
      </c>
      <c r="AN25" s="73"/>
      <c r="AO25" s="73"/>
      <c r="AP25" s="132">
        <v>0.05</v>
      </c>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row>
    <row r="26" spans="1:158" s="4" customFormat="1" ht="191.25">
      <c r="A26" s="262"/>
      <c r="B26" s="343"/>
      <c r="C26" s="258" t="s">
        <v>425</v>
      </c>
      <c r="D26" s="244">
        <v>25</v>
      </c>
      <c r="E26" s="244">
        <f>(SUM(G26:G30)*D26)/100</f>
        <v>2.025</v>
      </c>
      <c r="F26" s="63" t="s">
        <v>426</v>
      </c>
      <c r="G26" s="189">
        <f t="shared" si="2"/>
        <v>7.2</v>
      </c>
      <c r="H26" s="48">
        <v>20</v>
      </c>
      <c r="I26" s="174" t="s">
        <v>590</v>
      </c>
      <c r="J26" s="175" t="s">
        <v>427</v>
      </c>
      <c r="K26" s="175">
        <f t="shared" si="1"/>
        <v>36</v>
      </c>
      <c r="L26" s="45">
        <v>100</v>
      </c>
      <c r="M26" s="175" t="s">
        <v>99</v>
      </c>
      <c r="N26" s="35">
        <v>1</v>
      </c>
      <c r="O26" s="44">
        <f t="shared" si="0"/>
        <v>0.36</v>
      </c>
      <c r="P26" s="37" t="s">
        <v>95</v>
      </c>
      <c r="Q26" s="37" t="s">
        <v>78</v>
      </c>
      <c r="R26" s="37" t="s">
        <v>25</v>
      </c>
      <c r="S26" s="37" t="s">
        <v>82</v>
      </c>
      <c r="T26" s="175" t="s">
        <v>539</v>
      </c>
      <c r="U26" s="47" t="s">
        <v>420</v>
      </c>
      <c r="V26" s="37" t="s">
        <v>26</v>
      </c>
      <c r="W26" s="175" t="s">
        <v>27</v>
      </c>
      <c r="X26" s="175" t="s">
        <v>57</v>
      </c>
      <c r="Y26" s="175" t="s">
        <v>31</v>
      </c>
      <c r="Z26" s="175" t="s">
        <v>29</v>
      </c>
      <c r="AA26" s="175" t="s">
        <v>30</v>
      </c>
      <c r="AB26" s="44">
        <v>0.25</v>
      </c>
      <c r="AC26" s="44">
        <v>0.12</v>
      </c>
      <c r="AD26" s="44" t="s">
        <v>836</v>
      </c>
      <c r="AE26" s="44">
        <v>0</v>
      </c>
      <c r="AF26" s="102" t="s">
        <v>1012</v>
      </c>
      <c r="AG26" s="44">
        <v>0.25</v>
      </c>
      <c r="AH26" s="44">
        <v>0.24</v>
      </c>
      <c r="AI26" s="44" t="s">
        <v>1180</v>
      </c>
      <c r="AJ26" s="44">
        <v>0.25</v>
      </c>
      <c r="AK26" s="44"/>
      <c r="AL26" s="44"/>
      <c r="AM26" s="72">
        <v>0.25</v>
      </c>
      <c r="AN26" s="73"/>
      <c r="AO26" s="73"/>
      <c r="AP26" s="132">
        <v>0.05</v>
      </c>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row>
    <row r="27" spans="1:158" s="4" customFormat="1" ht="168.75">
      <c r="A27" s="262"/>
      <c r="B27" s="343"/>
      <c r="C27" s="258"/>
      <c r="D27" s="249"/>
      <c r="E27" s="249"/>
      <c r="F27" s="175" t="s">
        <v>428</v>
      </c>
      <c r="G27" s="189">
        <f t="shared" si="2"/>
        <v>0</v>
      </c>
      <c r="H27" s="48">
        <v>20</v>
      </c>
      <c r="I27" s="174" t="s">
        <v>600</v>
      </c>
      <c r="J27" s="175" t="s">
        <v>429</v>
      </c>
      <c r="K27" s="175">
        <f t="shared" si="1"/>
        <v>0</v>
      </c>
      <c r="L27" s="45">
        <v>100</v>
      </c>
      <c r="M27" s="175" t="s">
        <v>99</v>
      </c>
      <c r="N27" s="46">
        <v>1</v>
      </c>
      <c r="O27" s="101">
        <f t="shared" si="0"/>
        <v>0</v>
      </c>
      <c r="P27" s="37" t="s">
        <v>100</v>
      </c>
      <c r="Q27" s="37" t="s">
        <v>77</v>
      </c>
      <c r="R27" s="37" t="s">
        <v>33</v>
      </c>
      <c r="S27" s="37" t="s">
        <v>83</v>
      </c>
      <c r="T27" s="175" t="s">
        <v>539</v>
      </c>
      <c r="U27" s="47" t="s">
        <v>420</v>
      </c>
      <c r="V27" s="37" t="s">
        <v>26</v>
      </c>
      <c r="W27" s="175" t="s">
        <v>59</v>
      </c>
      <c r="X27" s="175" t="s">
        <v>57</v>
      </c>
      <c r="Y27" s="175" t="s">
        <v>31</v>
      </c>
      <c r="Z27" s="175" t="s">
        <v>29</v>
      </c>
      <c r="AA27" s="175" t="s">
        <v>30</v>
      </c>
      <c r="AB27" s="175"/>
      <c r="AC27" s="175">
        <v>0</v>
      </c>
      <c r="AD27" s="175" t="s">
        <v>837</v>
      </c>
      <c r="AE27" s="175">
        <v>0</v>
      </c>
      <c r="AF27" s="175" t="s">
        <v>1013</v>
      </c>
      <c r="AG27" s="175"/>
      <c r="AH27" s="175">
        <v>0</v>
      </c>
      <c r="AI27" s="175" t="s">
        <v>1013</v>
      </c>
      <c r="AJ27" s="66"/>
      <c r="AK27" s="66"/>
      <c r="AL27" s="66"/>
      <c r="AM27" s="50">
        <v>1</v>
      </c>
      <c r="AN27" s="73"/>
      <c r="AO27" s="73"/>
      <c r="AP27" s="132">
        <v>0.05</v>
      </c>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row>
    <row r="28" spans="1:158" s="4" customFormat="1" ht="168.75">
      <c r="A28" s="262"/>
      <c r="B28" s="343"/>
      <c r="C28" s="258"/>
      <c r="D28" s="249"/>
      <c r="E28" s="249"/>
      <c r="F28" s="175" t="s">
        <v>430</v>
      </c>
      <c r="G28" s="189">
        <f t="shared" si="2"/>
        <v>0.9</v>
      </c>
      <c r="H28" s="48">
        <v>30</v>
      </c>
      <c r="I28" s="174" t="s">
        <v>591</v>
      </c>
      <c r="J28" s="175" t="s">
        <v>431</v>
      </c>
      <c r="K28" s="175">
        <f t="shared" si="1"/>
        <v>3</v>
      </c>
      <c r="L28" s="45">
        <v>100</v>
      </c>
      <c r="M28" s="175" t="s">
        <v>99</v>
      </c>
      <c r="N28" s="46">
        <v>1</v>
      </c>
      <c r="O28" s="101">
        <f t="shared" si="0"/>
        <v>0.03</v>
      </c>
      <c r="P28" s="37" t="s">
        <v>100</v>
      </c>
      <c r="Q28" s="37" t="s">
        <v>78</v>
      </c>
      <c r="R28" s="37" t="s">
        <v>33</v>
      </c>
      <c r="S28" s="37" t="s">
        <v>83</v>
      </c>
      <c r="T28" s="175" t="s">
        <v>539</v>
      </c>
      <c r="U28" s="47" t="s">
        <v>420</v>
      </c>
      <c r="V28" s="37" t="s">
        <v>26</v>
      </c>
      <c r="W28" s="175" t="s">
        <v>59</v>
      </c>
      <c r="X28" s="175" t="s">
        <v>54</v>
      </c>
      <c r="Y28" s="175" t="s">
        <v>31</v>
      </c>
      <c r="Z28" s="175" t="s">
        <v>29</v>
      </c>
      <c r="AA28" s="175" t="s">
        <v>30</v>
      </c>
      <c r="AB28" s="175"/>
      <c r="AC28" s="175">
        <v>0</v>
      </c>
      <c r="AD28" s="175" t="s">
        <v>838</v>
      </c>
      <c r="AE28" s="175">
        <v>0</v>
      </c>
      <c r="AF28" s="175" t="s">
        <v>1014</v>
      </c>
      <c r="AG28" s="175"/>
      <c r="AH28" s="175">
        <v>0.03</v>
      </c>
      <c r="AI28" s="175" t="s">
        <v>1181</v>
      </c>
      <c r="AJ28" s="66"/>
      <c r="AK28" s="66"/>
      <c r="AL28" s="66"/>
      <c r="AM28" s="50">
        <v>1</v>
      </c>
      <c r="AN28" s="73"/>
      <c r="AO28" s="73"/>
      <c r="AP28" s="132">
        <v>0.075</v>
      </c>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row>
    <row r="29" spans="1:158" s="4" customFormat="1" ht="168.75">
      <c r="A29" s="262"/>
      <c r="B29" s="343"/>
      <c r="C29" s="258"/>
      <c r="D29" s="249"/>
      <c r="E29" s="249"/>
      <c r="F29" s="175" t="s">
        <v>432</v>
      </c>
      <c r="G29" s="189">
        <f t="shared" si="2"/>
        <v>0</v>
      </c>
      <c r="H29" s="48">
        <v>15</v>
      </c>
      <c r="I29" s="174" t="s">
        <v>592</v>
      </c>
      <c r="J29" s="175" t="s">
        <v>433</v>
      </c>
      <c r="K29" s="175">
        <f t="shared" si="1"/>
        <v>0</v>
      </c>
      <c r="L29" s="45">
        <v>100</v>
      </c>
      <c r="M29" s="175" t="s">
        <v>99</v>
      </c>
      <c r="N29" s="174">
        <v>20000</v>
      </c>
      <c r="O29" s="101">
        <f t="shared" si="0"/>
        <v>0</v>
      </c>
      <c r="P29" s="37" t="s">
        <v>100</v>
      </c>
      <c r="Q29" s="37" t="s">
        <v>77</v>
      </c>
      <c r="R29" s="37" t="s">
        <v>25</v>
      </c>
      <c r="S29" s="37" t="s">
        <v>82</v>
      </c>
      <c r="T29" s="175" t="s">
        <v>539</v>
      </c>
      <c r="U29" s="47" t="s">
        <v>420</v>
      </c>
      <c r="V29" s="37" t="s">
        <v>26</v>
      </c>
      <c r="W29" s="175" t="s">
        <v>58</v>
      </c>
      <c r="X29" s="175" t="s">
        <v>57</v>
      </c>
      <c r="Y29" s="175" t="s">
        <v>31</v>
      </c>
      <c r="Z29" s="175" t="s">
        <v>29</v>
      </c>
      <c r="AA29" s="175" t="s">
        <v>30</v>
      </c>
      <c r="AB29" s="175"/>
      <c r="AC29" s="175">
        <v>0</v>
      </c>
      <c r="AD29" s="175" t="s">
        <v>839</v>
      </c>
      <c r="AE29" s="175">
        <v>0</v>
      </c>
      <c r="AF29" s="175" t="s">
        <v>1015</v>
      </c>
      <c r="AG29" s="175"/>
      <c r="AH29" s="175">
        <v>0</v>
      </c>
      <c r="AI29" s="175" t="s">
        <v>1265</v>
      </c>
      <c r="AJ29" s="66"/>
      <c r="AK29" s="66"/>
      <c r="AL29" s="66"/>
      <c r="AM29" s="78">
        <v>20000</v>
      </c>
      <c r="AN29" s="73"/>
      <c r="AO29" s="73"/>
      <c r="AP29" s="132">
        <v>0.0375</v>
      </c>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row>
    <row r="30" spans="1:158" s="4" customFormat="1" ht="168.75">
      <c r="A30" s="262"/>
      <c r="B30" s="343"/>
      <c r="C30" s="258"/>
      <c r="D30" s="245"/>
      <c r="E30" s="245"/>
      <c r="F30" s="175" t="s">
        <v>434</v>
      </c>
      <c r="G30" s="189">
        <f t="shared" si="2"/>
        <v>0</v>
      </c>
      <c r="H30" s="48">
        <v>15</v>
      </c>
      <c r="I30" s="174" t="s">
        <v>593</v>
      </c>
      <c r="J30" s="175" t="s">
        <v>435</v>
      </c>
      <c r="K30" s="175">
        <f t="shared" si="1"/>
        <v>0</v>
      </c>
      <c r="L30" s="45">
        <v>100</v>
      </c>
      <c r="M30" s="175" t="s">
        <v>99</v>
      </c>
      <c r="N30" s="175">
        <v>1</v>
      </c>
      <c r="O30" s="101">
        <f t="shared" si="0"/>
        <v>0</v>
      </c>
      <c r="P30" s="37" t="s">
        <v>100</v>
      </c>
      <c r="Q30" s="37" t="s">
        <v>77</v>
      </c>
      <c r="R30" s="37" t="s">
        <v>25</v>
      </c>
      <c r="S30" s="37" t="s">
        <v>82</v>
      </c>
      <c r="T30" s="175" t="s">
        <v>539</v>
      </c>
      <c r="U30" s="47" t="s">
        <v>420</v>
      </c>
      <c r="V30" s="37" t="s">
        <v>60</v>
      </c>
      <c r="W30" s="175" t="s">
        <v>59</v>
      </c>
      <c r="X30" s="175" t="s">
        <v>56</v>
      </c>
      <c r="Y30" s="175" t="s">
        <v>31</v>
      </c>
      <c r="Z30" s="175" t="s">
        <v>29</v>
      </c>
      <c r="AA30" s="175" t="s">
        <v>30</v>
      </c>
      <c r="AB30" s="175"/>
      <c r="AC30" s="175">
        <v>0</v>
      </c>
      <c r="AD30" s="175" t="s">
        <v>840</v>
      </c>
      <c r="AE30" s="175">
        <v>0</v>
      </c>
      <c r="AF30" s="175" t="s">
        <v>1016</v>
      </c>
      <c r="AG30" s="175"/>
      <c r="AH30" s="175">
        <v>0</v>
      </c>
      <c r="AI30" s="175" t="s">
        <v>1182</v>
      </c>
      <c r="AJ30" s="66"/>
      <c r="AK30" s="66"/>
      <c r="AL30" s="66"/>
      <c r="AM30" s="50">
        <v>1</v>
      </c>
      <c r="AN30" s="73"/>
      <c r="AO30" s="73"/>
      <c r="AP30" s="132">
        <v>0.0375</v>
      </c>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row>
    <row r="31" spans="1:158" s="4" customFormat="1" ht="168.75">
      <c r="A31" s="262"/>
      <c r="B31" s="343"/>
      <c r="C31" s="258" t="s">
        <v>436</v>
      </c>
      <c r="D31" s="248">
        <v>30</v>
      </c>
      <c r="E31" s="244">
        <f>(SUM(G31:G37)*D31)/100</f>
        <v>1.5</v>
      </c>
      <c r="F31" s="175" t="s">
        <v>437</v>
      </c>
      <c r="G31" s="189">
        <f t="shared" si="2"/>
        <v>0</v>
      </c>
      <c r="H31" s="48">
        <v>15</v>
      </c>
      <c r="I31" s="174" t="s">
        <v>594</v>
      </c>
      <c r="J31" s="175" t="s">
        <v>438</v>
      </c>
      <c r="K31" s="175">
        <f t="shared" si="1"/>
        <v>0</v>
      </c>
      <c r="L31" s="45">
        <v>100</v>
      </c>
      <c r="M31" s="175" t="s">
        <v>99</v>
      </c>
      <c r="N31" s="175">
        <v>1</v>
      </c>
      <c r="O31" s="101">
        <f t="shared" si="0"/>
        <v>0</v>
      </c>
      <c r="P31" s="37" t="s">
        <v>100</v>
      </c>
      <c r="Q31" s="37" t="s">
        <v>78</v>
      </c>
      <c r="R31" s="37" t="s">
        <v>33</v>
      </c>
      <c r="S31" s="37" t="s">
        <v>83</v>
      </c>
      <c r="T31" s="175" t="s">
        <v>539</v>
      </c>
      <c r="U31" s="47" t="s">
        <v>420</v>
      </c>
      <c r="V31" s="37" t="s">
        <v>60</v>
      </c>
      <c r="W31" s="175" t="s">
        <v>15</v>
      </c>
      <c r="X31" s="175" t="s">
        <v>34</v>
      </c>
      <c r="Y31" s="175" t="s">
        <v>31</v>
      </c>
      <c r="Z31" s="175" t="s">
        <v>29</v>
      </c>
      <c r="AA31" s="175" t="s">
        <v>30</v>
      </c>
      <c r="AB31" s="175"/>
      <c r="AC31" s="175">
        <v>0</v>
      </c>
      <c r="AD31" s="175" t="s">
        <v>841</v>
      </c>
      <c r="AE31" s="175">
        <v>0</v>
      </c>
      <c r="AF31" s="175" t="s">
        <v>1017</v>
      </c>
      <c r="AG31" s="175"/>
      <c r="AH31" s="175">
        <v>0</v>
      </c>
      <c r="AI31" s="175" t="s">
        <v>1265</v>
      </c>
      <c r="AJ31" s="66"/>
      <c r="AK31" s="66"/>
      <c r="AL31" s="66"/>
      <c r="AM31" s="50">
        <v>1</v>
      </c>
      <c r="AN31" s="73"/>
      <c r="AO31" s="73"/>
      <c r="AP31" s="132">
        <v>0.045</v>
      </c>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row>
    <row r="32" spans="1:158" s="4" customFormat="1" ht="258.75">
      <c r="A32" s="262"/>
      <c r="B32" s="343"/>
      <c r="C32" s="258"/>
      <c r="D32" s="248"/>
      <c r="E32" s="249"/>
      <c r="F32" s="175" t="s">
        <v>439</v>
      </c>
      <c r="G32" s="189">
        <f t="shared" si="2"/>
        <v>0</v>
      </c>
      <c r="H32" s="48">
        <v>25</v>
      </c>
      <c r="I32" s="174" t="s">
        <v>595</v>
      </c>
      <c r="J32" s="175" t="s">
        <v>440</v>
      </c>
      <c r="K32" s="175">
        <f t="shared" si="1"/>
        <v>0</v>
      </c>
      <c r="L32" s="45">
        <v>100</v>
      </c>
      <c r="M32" s="175" t="s">
        <v>99</v>
      </c>
      <c r="N32" s="175">
        <v>4</v>
      </c>
      <c r="O32" s="101">
        <f t="shared" si="0"/>
        <v>0</v>
      </c>
      <c r="P32" s="37" t="s">
        <v>100</v>
      </c>
      <c r="Q32" s="37" t="s">
        <v>78</v>
      </c>
      <c r="R32" s="37" t="s">
        <v>33</v>
      </c>
      <c r="S32" s="37" t="s">
        <v>83</v>
      </c>
      <c r="T32" s="175" t="s">
        <v>539</v>
      </c>
      <c r="U32" s="47" t="s">
        <v>420</v>
      </c>
      <c r="V32" s="37" t="s">
        <v>60</v>
      </c>
      <c r="W32" s="175" t="s">
        <v>15</v>
      </c>
      <c r="X32" s="175" t="s">
        <v>34</v>
      </c>
      <c r="Y32" s="175" t="s">
        <v>31</v>
      </c>
      <c r="Z32" s="175" t="s">
        <v>29</v>
      </c>
      <c r="AA32" s="175" t="s">
        <v>30</v>
      </c>
      <c r="AB32" s="175"/>
      <c r="AC32" s="175">
        <v>0</v>
      </c>
      <c r="AD32" s="175" t="s">
        <v>842</v>
      </c>
      <c r="AE32" s="175">
        <v>0</v>
      </c>
      <c r="AF32" s="175" t="s">
        <v>1018</v>
      </c>
      <c r="AG32" s="175"/>
      <c r="AH32" s="175">
        <v>0</v>
      </c>
      <c r="AI32" s="175" t="s">
        <v>1179</v>
      </c>
      <c r="AJ32" s="66"/>
      <c r="AK32" s="66"/>
      <c r="AL32" s="66"/>
      <c r="AM32" s="50">
        <v>4</v>
      </c>
      <c r="AN32" s="73"/>
      <c r="AO32" s="73"/>
      <c r="AP32" s="132">
        <v>0.075</v>
      </c>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row>
    <row r="33" spans="1:158" s="4" customFormat="1" ht="168.75">
      <c r="A33" s="262"/>
      <c r="B33" s="343"/>
      <c r="C33" s="258"/>
      <c r="D33" s="248"/>
      <c r="E33" s="249"/>
      <c r="F33" s="175" t="s">
        <v>441</v>
      </c>
      <c r="G33" s="189">
        <f t="shared" si="2"/>
        <v>0</v>
      </c>
      <c r="H33" s="48">
        <v>25</v>
      </c>
      <c r="I33" s="174" t="s">
        <v>596</v>
      </c>
      <c r="J33" s="175" t="s">
        <v>551</v>
      </c>
      <c r="K33" s="175">
        <f t="shared" si="1"/>
        <v>0</v>
      </c>
      <c r="L33" s="45">
        <v>100</v>
      </c>
      <c r="M33" s="175" t="s">
        <v>99</v>
      </c>
      <c r="N33" s="175">
        <v>1</v>
      </c>
      <c r="O33" s="101">
        <f t="shared" si="0"/>
        <v>0</v>
      </c>
      <c r="P33" s="37" t="s">
        <v>100</v>
      </c>
      <c r="Q33" s="37" t="s">
        <v>78</v>
      </c>
      <c r="R33" s="37" t="s">
        <v>25</v>
      </c>
      <c r="S33" s="37" t="s">
        <v>83</v>
      </c>
      <c r="T33" s="175" t="s">
        <v>539</v>
      </c>
      <c r="U33" s="47" t="s">
        <v>420</v>
      </c>
      <c r="V33" s="37" t="s">
        <v>26</v>
      </c>
      <c r="W33" s="175" t="s">
        <v>59</v>
      </c>
      <c r="X33" s="175" t="s">
        <v>57</v>
      </c>
      <c r="Y33" s="175" t="s">
        <v>31</v>
      </c>
      <c r="Z33" s="175" t="s">
        <v>29</v>
      </c>
      <c r="AA33" s="175" t="s">
        <v>30</v>
      </c>
      <c r="AB33" s="175"/>
      <c r="AC33" s="175">
        <v>0</v>
      </c>
      <c r="AD33" s="175" t="s">
        <v>843</v>
      </c>
      <c r="AE33" s="175">
        <v>0</v>
      </c>
      <c r="AF33" s="175" t="s">
        <v>1019</v>
      </c>
      <c r="AG33" s="175"/>
      <c r="AH33" s="175">
        <v>0</v>
      </c>
      <c r="AI33" s="175" t="s">
        <v>1267</v>
      </c>
      <c r="AJ33" s="66"/>
      <c r="AK33" s="66"/>
      <c r="AL33" s="66"/>
      <c r="AM33" s="50">
        <v>1</v>
      </c>
      <c r="AN33" s="73"/>
      <c r="AO33" s="73"/>
      <c r="AP33" s="132">
        <v>0.075</v>
      </c>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row>
    <row r="34" spans="1:158" s="4" customFormat="1" ht="223.5" customHeight="1">
      <c r="A34" s="262"/>
      <c r="B34" s="343"/>
      <c r="C34" s="258"/>
      <c r="D34" s="248"/>
      <c r="E34" s="249"/>
      <c r="F34" s="175" t="s">
        <v>442</v>
      </c>
      <c r="G34" s="189">
        <f t="shared" si="2"/>
        <v>0</v>
      </c>
      <c r="H34" s="48">
        <v>10</v>
      </c>
      <c r="I34" s="174" t="s">
        <v>597</v>
      </c>
      <c r="J34" s="175" t="s">
        <v>443</v>
      </c>
      <c r="K34" s="175">
        <f t="shared" si="1"/>
        <v>0</v>
      </c>
      <c r="L34" s="45">
        <v>100</v>
      </c>
      <c r="M34" s="175" t="s">
        <v>99</v>
      </c>
      <c r="N34" s="175">
        <v>1</v>
      </c>
      <c r="O34" s="101">
        <f t="shared" si="0"/>
        <v>0</v>
      </c>
      <c r="P34" s="37" t="s">
        <v>100</v>
      </c>
      <c r="Q34" s="37" t="s">
        <v>78</v>
      </c>
      <c r="R34" s="37" t="s">
        <v>33</v>
      </c>
      <c r="S34" s="37" t="s">
        <v>83</v>
      </c>
      <c r="T34" s="175" t="s">
        <v>539</v>
      </c>
      <c r="U34" s="47" t="s">
        <v>420</v>
      </c>
      <c r="V34" s="37" t="s">
        <v>14</v>
      </c>
      <c r="W34" s="175" t="s">
        <v>15</v>
      </c>
      <c r="X34" s="175" t="s">
        <v>34</v>
      </c>
      <c r="Y34" s="175" t="s">
        <v>31</v>
      </c>
      <c r="Z34" s="175" t="s">
        <v>29</v>
      </c>
      <c r="AA34" s="175" t="s">
        <v>30</v>
      </c>
      <c r="AB34" s="175"/>
      <c r="AC34" s="175">
        <v>0</v>
      </c>
      <c r="AD34" s="175" t="s">
        <v>844</v>
      </c>
      <c r="AE34" s="175">
        <v>0</v>
      </c>
      <c r="AF34" s="175" t="s">
        <v>1020</v>
      </c>
      <c r="AG34" s="175"/>
      <c r="AH34" s="175">
        <v>0</v>
      </c>
      <c r="AI34" s="175" t="s">
        <v>1268</v>
      </c>
      <c r="AJ34" s="66"/>
      <c r="AK34" s="66"/>
      <c r="AL34" s="66"/>
      <c r="AM34" s="50">
        <v>1</v>
      </c>
      <c r="AN34" s="73"/>
      <c r="AO34" s="73"/>
      <c r="AP34" s="132">
        <v>0.03</v>
      </c>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row>
    <row r="35" spans="1:158" s="4" customFormat="1" ht="270">
      <c r="A35" s="262"/>
      <c r="B35" s="343"/>
      <c r="C35" s="258"/>
      <c r="D35" s="248"/>
      <c r="E35" s="249"/>
      <c r="F35" s="175" t="s">
        <v>444</v>
      </c>
      <c r="G35" s="189">
        <f t="shared" si="2"/>
        <v>0</v>
      </c>
      <c r="H35" s="48">
        <v>10</v>
      </c>
      <c r="I35" s="174" t="s">
        <v>598</v>
      </c>
      <c r="J35" s="175" t="s">
        <v>445</v>
      </c>
      <c r="K35" s="175">
        <f t="shared" si="1"/>
        <v>0</v>
      </c>
      <c r="L35" s="45">
        <v>100</v>
      </c>
      <c r="M35" s="175" t="s">
        <v>99</v>
      </c>
      <c r="N35" s="175">
        <v>1</v>
      </c>
      <c r="O35" s="101">
        <f t="shared" si="0"/>
        <v>0</v>
      </c>
      <c r="P35" s="37" t="s">
        <v>100</v>
      </c>
      <c r="Q35" s="37" t="s">
        <v>78</v>
      </c>
      <c r="R35" s="37" t="s">
        <v>33</v>
      </c>
      <c r="S35" s="37" t="s">
        <v>83</v>
      </c>
      <c r="T35" s="175" t="s">
        <v>539</v>
      </c>
      <c r="U35" s="47" t="s">
        <v>420</v>
      </c>
      <c r="V35" s="37" t="s">
        <v>14</v>
      </c>
      <c r="W35" s="175" t="s">
        <v>27</v>
      </c>
      <c r="X35" s="175" t="s">
        <v>34</v>
      </c>
      <c r="Y35" s="175" t="s">
        <v>31</v>
      </c>
      <c r="Z35" s="175" t="s">
        <v>29</v>
      </c>
      <c r="AA35" s="175" t="s">
        <v>30</v>
      </c>
      <c r="AB35" s="175"/>
      <c r="AC35" s="175">
        <v>0</v>
      </c>
      <c r="AD35" s="175" t="s">
        <v>845</v>
      </c>
      <c r="AE35" s="175">
        <v>0</v>
      </c>
      <c r="AF35" s="175" t="s">
        <v>1021</v>
      </c>
      <c r="AG35" s="175"/>
      <c r="AH35" s="175">
        <v>0</v>
      </c>
      <c r="AI35" s="175" t="s">
        <v>1269</v>
      </c>
      <c r="AJ35" s="66"/>
      <c r="AK35" s="66"/>
      <c r="AL35" s="66"/>
      <c r="AM35" s="50">
        <v>1</v>
      </c>
      <c r="AN35" s="73"/>
      <c r="AO35" s="73"/>
      <c r="AP35" s="132">
        <v>0.03</v>
      </c>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row>
    <row r="36" spans="1:158" s="4" customFormat="1" ht="168.75">
      <c r="A36" s="262"/>
      <c r="B36" s="343"/>
      <c r="C36" s="258"/>
      <c r="D36" s="248"/>
      <c r="E36" s="249"/>
      <c r="F36" s="175" t="s">
        <v>446</v>
      </c>
      <c r="G36" s="189">
        <f t="shared" si="2"/>
        <v>5</v>
      </c>
      <c r="H36" s="48">
        <v>10</v>
      </c>
      <c r="I36" s="174" t="s">
        <v>666</v>
      </c>
      <c r="J36" s="175" t="s">
        <v>447</v>
      </c>
      <c r="K36" s="175">
        <f t="shared" si="1"/>
        <v>50</v>
      </c>
      <c r="L36" s="45">
        <v>100</v>
      </c>
      <c r="M36" s="175" t="s">
        <v>99</v>
      </c>
      <c r="N36" s="175">
        <v>60</v>
      </c>
      <c r="O36" s="101">
        <f t="shared" si="0"/>
        <v>30</v>
      </c>
      <c r="P36" s="37" t="s">
        <v>100</v>
      </c>
      <c r="Q36" s="37" t="s">
        <v>78</v>
      </c>
      <c r="R36" s="37" t="s">
        <v>33</v>
      </c>
      <c r="S36" s="37" t="s">
        <v>82</v>
      </c>
      <c r="T36" s="175" t="s">
        <v>539</v>
      </c>
      <c r="U36" s="47" t="s">
        <v>420</v>
      </c>
      <c r="V36" s="37" t="s">
        <v>26</v>
      </c>
      <c r="W36" s="175" t="s">
        <v>15</v>
      </c>
      <c r="X36" s="175" t="s">
        <v>34</v>
      </c>
      <c r="Y36" s="175" t="s">
        <v>31</v>
      </c>
      <c r="Z36" s="175" t="s">
        <v>29</v>
      </c>
      <c r="AA36" s="175" t="s">
        <v>30</v>
      </c>
      <c r="AB36" s="175">
        <v>15</v>
      </c>
      <c r="AC36" s="175">
        <v>19</v>
      </c>
      <c r="AD36" s="175" t="s">
        <v>846</v>
      </c>
      <c r="AE36" s="175">
        <v>9</v>
      </c>
      <c r="AF36" s="102" t="s">
        <v>1022</v>
      </c>
      <c r="AG36" s="175">
        <v>15</v>
      </c>
      <c r="AH36" s="175">
        <v>2</v>
      </c>
      <c r="AI36" s="175" t="s">
        <v>1198</v>
      </c>
      <c r="AJ36" s="66">
        <v>15</v>
      </c>
      <c r="AK36" s="66"/>
      <c r="AL36" s="66"/>
      <c r="AM36" s="50">
        <v>15</v>
      </c>
      <c r="AN36" s="73"/>
      <c r="AO36" s="73"/>
      <c r="AP36" s="132">
        <v>0.03</v>
      </c>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row>
    <row r="37" spans="1:158" s="4" customFormat="1" ht="202.5">
      <c r="A37" s="262"/>
      <c r="B37" s="343"/>
      <c r="C37" s="258"/>
      <c r="D37" s="248"/>
      <c r="E37" s="245"/>
      <c r="F37" s="175" t="s">
        <v>448</v>
      </c>
      <c r="G37" s="189">
        <f t="shared" si="2"/>
        <v>0</v>
      </c>
      <c r="H37" s="48">
        <v>5</v>
      </c>
      <c r="I37" s="174" t="s">
        <v>667</v>
      </c>
      <c r="J37" s="175" t="s">
        <v>449</v>
      </c>
      <c r="K37" s="175">
        <f t="shared" si="1"/>
        <v>0</v>
      </c>
      <c r="L37" s="45">
        <v>100</v>
      </c>
      <c r="M37" s="175" t="s">
        <v>99</v>
      </c>
      <c r="N37" s="175">
        <v>1</v>
      </c>
      <c r="O37" s="101">
        <f t="shared" si="0"/>
        <v>0</v>
      </c>
      <c r="P37" s="37" t="s">
        <v>100</v>
      </c>
      <c r="Q37" s="37" t="s">
        <v>78</v>
      </c>
      <c r="R37" s="37" t="s">
        <v>25</v>
      </c>
      <c r="S37" s="37" t="s">
        <v>82</v>
      </c>
      <c r="T37" s="175" t="s">
        <v>539</v>
      </c>
      <c r="U37" s="47" t="s">
        <v>450</v>
      </c>
      <c r="V37" s="37" t="s">
        <v>26</v>
      </c>
      <c r="W37" s="175" t="s">
        <v>15</v>
      </c>
      <c r="X37" s="175" t="s">
        <v>34</v>
      </c>
      <c r="Y37" s="175" t="s">
        <v>8</v>
      </c>
      <c r="Z37" s="175" t="s">
        <v>29</v>
      </c>
      <c r="AA37" s="175" t="s">
        <v>30</v>
      </c>
      <c r="AB37" s="175"/>
      <c r="AC37" s="175">
        <v>0</v>
      </c>
      <c r="AD37" s="175" t="s">
        <v>847</v>
      </c>
      <c r="AE37" s="175">
        <v>0</v>
      </c>
      <c r="AF37" s="175" t="s">
        <v>1023</v>
      </c>
      <c r="AG37" s="175"/>
      <c r="AH37" s="175">
        <v>0</v>
      </c>
      <c r="AI37" s="175" t="s">
        <v>1286</v>
      </c>
      <c r="AJ37" s="66"/>
      <c r="AK37" s="66"/>
      <c r="AL37" s="66"/>
      <c r="AM37" s="50">
        <v>1</v>
      </c>
      <c r="AN37" s="73"/>
      <c r="AO37" s="73"/>
      <c r="AP37" s="132">
        <v>0.015</v>
      </c>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row>
    <row r="38" spans="1:158" s="4" customFormat="1" ht="202.5">
      <c r="A38" s="262"/>
      <c r="B38" s="344"/>
      <c r="C38" s="175" t="s">
        <v>451</v>
      </c>
      <c r="D38" s="174">
        <v>20</v>
      </c>
      <c r="E38" s="174">
        <f>(G38*D38)/100</f>
        <v>2</v>
      </c>
      <c r="F38" s="175" t="s">
        <v>452</v>
      </c>
      <c r="G38" s="189">
        <f t="shared" si="2"/>
        <v>10</v>
      </c>
      <c r="H38" s="48">
        <v>100</v>
      </c>
      <c r="I38" s="174" t="s">
        <v>601</v>
      </c>
      <c r="J38" s="175" t="s">
        <v>453</v>
      </c>
      <c r="K38" s="175">
        <f t="shared" si="1"/>
        <v>10</v>
      </c>
      <c r="L38" s="45">
        <v>100</v>
      </c>
      <c r="M38" s="175" t="s">
        <v>99</v>
      </c>
      <c r="N38" s="175">
        <v>1</v>
      </c>
      <c r="O38" s="101">
        <f t="shared" si="0"/>
        <v>0.1</v>
      </c>
      <c r="P38" s="37" t="s">
        <v>100</v>
      </c>
      <c r="Q38" s="37" t="s">
        <v>78</v>
      </c>
      <c r="R38" s="37" t="s">
        <v>33</v>
      </c>
      <c r="S38" s="37" t="s">
        <v>82</v>
      </c>
      <c r="T38" s="175" t="s">
        <v>539</v>
      </c>
      <c r="U38" s="47" t="s">
        <v>450</v>
      </c>
      <c r="V38" s="37" t="s">
        <v>26</v>
      </c>
      <c r="W38" s="175" t="s">
        <v>27</v>
      </c>
      <c r="X38" s="175" t="s">
        <v>54</v>
      </c>
      <c r="Y38" s="175" t="s">
        <v>31</v>
      </c>
      <c r="Z38" s="175" t="s">
        <v>29</v>
      </c>
      <c r="AA38" s="175" t="s">
        <v>30</v>
      </c>
      <c r="AB38" s="175"/>
      <c r="AC38" s="175">
        <v>0.1</v>
      </c>
      <c r="AD38" s="175" t="s">
        <v>847</v>
      </c>
      <c r="AE38" s="175">
        <v>0</v>
      </c>
      <c r="AF38" s="175" t="s">
        <v>1024</v>
      </c>
      <c r="AG38" s="175"/>
      <c r="AH38" s="175">
        <v>0</v>
      </c>
      <c r="AI38" s="175" t="s">
        <v>1161</v>
      </c>
      <c r="AJ38" s="66"/>
      <c r="AK38" s="66"/>
      <c r="AL38" s="66"/>
      <c r="AM38" s="50">
        <v>1</v>
      </c>
      <c r="AN38" s="73"/>
      <c r="AO38" s="73"/>
      <c r="AP38" s="132">
        <v>0.2</v>
      </c>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row>
    <row r="39" spans="1:158" s="6" customFormat="1" ht="75.75" customHeight="1">
      <c r="A39" s="269" t="s">
        <v>175</v>
      </c>
      <c r="B39" s="347">
        <f>(E39+E47+E51+E54+E58)</f>
        <v>47.372327500000004</v>
      </c>
      <c r="C39" s="240" t="s">
        <v>123</v>
      </c>
      <c r="D39" s="247">
        <v>20</v>
      </c>
      <c r="E39" s="255">
        <f>(SUM(G39:G46)*D39)/100</f>
        <v>5.7</v>
      </c>
      <c r="F39" s="240" t="s">
        <v>124</v>
      </c>
      <c r="G39" s="332">
        <f>(SUM(K39:K40:K41)*H39)/100</f>
        <v>1.5</v>
      </c>
      <c r="H39" s="242">
        <v>15</v>
      </c>
      <c r="I39" s="173" t="s">
        <v>613</v>
      </c>
      <c r="J39" s="169" t="s">
        <v>125</v>
      </c>
      <c r="K39" s="177">
        <f t="shared" si="1"/>
        <v>10</v>
      </c>
      <c r="L39" s="9">
        <v>40</v>
      </c>
      <c r="M39" s="169">
        <v>8</v>
      </c>
      <c r="N39" s="169">
        <v>4</v>
      </c>
      <c r="O39" s="103">
        <f t="shared" si="0"/>
        <v>1</v>
      </c>
      <c r="P39" s="3" t="s">
        <v>100</v>
      </c>
      <c r="Q39" s="20" t="s">
        <v>78</v>
      </c>
      <c r="R39" s="20" t="s">
        <v>33</v>
      </c>
      <c r="S39" s="20" t="s">
        <v>82</v>
      </c>
      <c r="T39" s="169" t="s">
        <v>535</v>
      </c>
      <c r="U39" s="169" t="s">
        <v>126</v>
      </c>
      <c r="V39" s="169" t="s">
        <v>14</v>
      </c>
      <c r="W39" s="169" t="s">
        <v>127</v>
      </c>
      <c r="X39" s="177" t="s">
        <v>57</v>
      </c>
      <c r="Y39" s="240" t="s">
        <v>128</v>
      </c>
      <c r="Z39" s="169" t="s">
        <v>52</v>
      </c>
      <c r="AA39" s="169" t="s">
        <v>40</v>
      </c>
      <c r="AB39" s="169">
        <v>0</v>
      </c>
      <c r="AC39" s="169"/>
      <c r="AD39" s="169"/>
      <c r="AE39" s="169">
        <v>1</v>
      </c>
      <c r="AF39" s="169" t="s">
        <v>1025</v>
      </c>
      <c r="AG39" s="169">
        <v>0</v>
      </c>
      <c r="AH39" s="169"/>
      <c r="AI39" s="169" t="s">
        <v>1250</v>
      </c>
      <c r="AJ39" s="21">
        <v>2</v>
      </c>
      <c r="AK39" s="21"/>
      <c r="AL39" s="21"/>
      <c r="AM39" s="25">
        <v>2</v>
      </c>
      <c r="AN39" s="76"/>
      <c r="AO39" s="76"/>
      <c r="AP39" s="132">
        <v>0.012</v>
      </c>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row>
    <row r="40" spans="1:158" s="6" customFormat="1" ht="90">
      <c r="A40" s="270"/>
      <c r="B40" s="348"/>
      <c r="C40" s="241"/>
      <c r="D40" s="263"/>
      <c r="E40" s="256"/>
      <c r="F40" s="241"/>
      <c r="G40" s="333"/>
      <c r="H40" s="243"/>
      <c r="I40" s="173" t="s">
        <v>604</v>
      </c>
      <c r="J40" s="22" t="s">
        <v>129</v>
      </c>
      <c r="K40" s="177">
        <f t="shared" si="1"/>
        <v>0</v>
      </c>
      <c r="L40" s="9">
        <v>30</v>
      </c>
      <c r="M40" s="177" t="s">
        <v>99</v>
      </c>
      <c r="N40" s="22">
        <v>3</v>
      </c>
      <c r="O40" s="103">
        <f t="shared" si="0"/>
        <v>0</v>
      </c>
      <c r="P40" s="3" t="s">
        <v>100</v>
      </c>
      <c r="Q40" s="20" t="s">
        <v>78</v>
      </c>
      <c r="R40" s="20" t="s">
        <v>33</v>
      </c>
      <c r="S40" s="20" t="s">
        <v>82</v>
      </c>
      <c r="T40" s="169" t="s">
        <v>535</v>
      </c>
      <c r="U40" s="177" t="s">
        <v>99</v>
      </c>
      <c r="V40" s="169" t="s">
        <v>14</v>
      </c>
      <c r="W40" s="169" t="s">
        <v>127</v>
      </c>
      <c r="X40" s="177" t="s">
        <v>56</v>
      </c>
      <c r="Y40" s="241"/>
      <c r="Z40" s="169" t="s">
        <v>130</v>
      </c>
      <c r="AA40" s="169" t="s">
        <v>131</v>
      </c>
      <c r="AB40" s="169">
        <v>0</v>
      </c>
      <c r="AC40" s="169"/>
      <c r="AD40" s="169"/>
      <c r="AE40" s="169">
        <v>0</v>
      </c>
      <c r="AF40" s="169" t="s">
        <v>1026</v>
      </c>
      <c r="AG40" s="169">
        <v>0</v>
      </c>
      <c r="AH40" s="169">
        <v>0</v>
      </c>
      <c r="AI40" s="169" t="s">
        <v>1170</v>
      </c>
      <c r="AJ40" s="134">
        <v>0</v>
      </c>
      <c r="AK40" s="134"/>
      <c r="AL40" s="134"/>
      <c r="AM40" s="135">
        <v>2</v>
      </c>
      <c r="AN40" s="76"/>
      <c r="AO40" s="76"/>
      <c r="AP40" s="132">
        <v>0.009</v>
      </c>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row>
    <row r="41" spans="1:158" s="6" customFormat="1" ht="90">
      <c r="A41" s="270"/>
      <c r="B41" s="348"/>
      <c r="C41" s="241"/>
      <c r="D41" s="263"/>
      <c r="E41" s="256"/>
      <c r="F41" s="241"/>
      <c r="G41" s="334"/>
      <c r="H41" s="243"/>
      <c r="I41" s="173" t="s">
        <v>605</v>
      </c>
      <c r="J41" s="22" t="s">
        <v>132</v>
      </c>
      <c r="K41" s="177">
        <f t="shared" si="1"/>
        <v>0</v>
      </c>
      <c r="L41" s="9">
        <v>30</v>
      </c>
      <c r="M41" s="177" t="s">
        <v>99</v>
      </c>
      <c r="N41" s="169">
        <v>1</v>
      </c>
      <c r="O41" s="103">
        <f t="shared" si="0"/>
        <v>0</v>
      </c>
      <c r="P41" s="3" t="s">
        <v>100</v>
      </c>
      <c r="Q41" s="20" t="s">
        <v>78</v>
      </c>
      <c r="R41" s="20" t="s">
        <v>33</v>
      </c>
      <c r="S41" s="20" t="s">
        <v>82</v>
      </c>
      <c r="T41" s="169" t="s">
        <v>535</v>
      </c>
      <c r="U41" s="169" t="s">
        <v>133</v>
      </c>
      <c r="V41" s="169" t="s">
        <v>14</v>
      </c>
      <c r="W41" s="169" t="s">
        <v>127</v>
      </c>
      <c r="X41" s="177" t="s">
        <v>57</v>
      </c>
      <c r="Y41" s="169" t="s">
        <v>128</v>
      </c>
      <c r="Z41" s="169" t="s">
        <v>29</v>
      </c>
      <c r="AA41" s="169" t="s">
        <v>131</v>
      </c>
      <c r="AB41" s="169">
        <v>0</v>
      </c>
      <c r="AC41" s="169"/>
      <c r="AD41" s="169"/>
      <c r="AE41" s="169">
        <v>0</v>
      </c>
      <c r="AF41" s="169" t="s">
        <v>1027</v>
      </c>
      <c r="AG41" s="169">
        <v>0</v>
      </c>
      <c r="AH41" s="169">
        <v>0</v>
      </c>
      <c r="AI41" s="169" t="s">
        <v>1172</v>
      </c>
      <c r="AJ41" s="21">
        <v>0</v>
      </c>
      <c r="AK41" s="21"/>
      <c r="AL41" s="21"/>
      <c r="AM41" s="25">
        <v>1</v>
      </c>
      <c r="AN41" s="76"/>
      <c r="AO41" s="76"/>
      <c r="AP41" s="132">
        <v>0.009</v>
      </c>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row>
    <row r="42" spans="1:158" s="6" customFormat="1" ht="90">
      <c r="A42" s="270"/>
      <c r="B42" s="348"/>
      <c r="C42" s="241"/>
      <c r="D42" s="263"/>
      <c r="E42" s="256"/>
      <c r="F42" s="240" t="s">
        <v>134</v>
      </c>
      <c r="G42" s="332">
        <f>(SUM(K42:K43)*H42)/100</f>
        <v>0</v>
      </c>
      <c r="H42" s="242">
        <v>50</v>
      </c>
      <c r="I42" s="173" t="s">
        <v>606</v>
      </c>
      <c r="J42" s="169" t="s">
        <v>135</v>
      </c>
      <c r="K42" s="177">
        <f t="shared" si="1"/>
        <v>0</v>
      </c>
      <c r="L42" s="9">
        <v>40</v>
      </c>
      <c r="M42" s="177" t="s">
        <v>99</v>
      </c>
      <c r="N42" s="169">
        <v>1</v>
      </c>
      <c r="O42" s="103">
        <f t="shared" si="0"/>
        <v>0</v>
      </c>
      <c r="P42" s="3" t="s">
        <v>100</v>
      </c>
      <c r="Q42" s="20" t="s">
        <v>78</v>
      </c>
      <c r="R42" s="20" t="s">
        <v>33</v>
      </c>
      <c r="S42" s="20" t="s">
        <v>82</v>
      </c>
      <c r="T42" s="169" t="s">
        <v>535</v>
      </c>
      <c r="U42" s="169" t="s">
        <v>133</v>
      </c>
      <c r="V42" s="169" t="s">
        <v>14</v>
      </c>
      <c r="W42" s="169" t="s">
        <v>127</v>
      </c>
      <c r="X42" s="177" t="s">
        <v>17</v>
      </c>
      <c r="Y42" s="240" t="s">
        <v>128</v>
      </c>
      <c r="Z42" s="240" t="s">
        <v>29</v>
      </c>
      <c r="AA42" s="240" t="s">
        <v>30</v>
      </c>
      <c r="AB42" s="169">
        <v>0</v>
      </c>
      <c r="AC42" s="169"/>
      <c r="AD42" s="169"/>
      <c r="AE42" s="169">
        <v>0</v>
      </c>
      <c r="AF42" s="169" t="s">
        <v>1028</v>
      </c>
      <c r="AG42" s="169">
        <v>1</v>
      </c>
      <c r="AH42" s="169">
        <v>0</v>
      </c>
      <c r="AI42" s="169" t="s">
        <v>1168</v>
      </c>
      <c r="AJ42" s="21">
        <v>0</v>
      </c>
      <c r="AK42" s="21"/>
      <c r="AL42" s="21"/>
      <c r="AM42" s="25">
        <v>0</v>
      </c>
      <c r="AN42" s="76"/>
      <c r="AO42" s="76"/>
      <c r="AP42" s="132">
        <v>0.04</v>
      </c>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row>
    <row r="43" spans="1:158" s="6" customFormat="1" ht="67.5">
      <c r="A43" s="270"/>
      <c r="B43" s="348"/>
      <c r="C43" s="241"/>
      <c r="D43" s="263"/>
      <c r="E43" s="256"/>
      <c r="F43" s="241"/>
      <c r="G43" s="334"/>
      <c r="H43" s="243"/>
      <c r="I43" s="173" t="s">
        <v>607</v>
      </c>
      <c r="J43" s="169" t="s">
        <v>136</v>
      </c>
      <c r="K43" s="177">
        <f t="shared" si="1"/>
        <v>0</v>
      </c>
      <c r="L43" s="9">
        <v>60</v>
      </c>
      <c r="M43" s="177" t="s">
        <v>99</v>
      </c>
      <c r="N43" s="23">
        <v>0.2</v>
      </c>
      <c r="O43" s="103">
        <f t="shared" si="0"/>
        <v>0</v>
      </c>
      <c r="P43" s="3" t="s">
        <v>95</v>
      </c>
      <c r="Q43" s="20" t="s">
        <v>78</v>
      </c>
      <c r="R43" s="20" t="s">
        <v>25</v>
      </c>
      <c r="S43" s="20" t="s">
        <v>82</v>
      </c>
      <c r="T43" s="169" t="s">
        <v>535</v>
      </c>
      <c r="U43" s="169" t="s">
        <v>133</v>
      </c>
      <c r="V43" s="169" t="s">
        <v>14</v>
      </c>
      <c r="W43" s="169" t="s">
        <v>137</v>
      </c>
      <c r="X43" s="177" t="s">
        <v>56</v>
      </c>
      <c r="Y43" s="241"/>
      <c r="Z43" s="241"/>
      <c r="AA43" s="241"/>
      <c r="AB43" s="23">
        <v>0</v>
      </c>
      <c r="AC43" s="23"/>
      <c r="AD43" s="23"/>
      <c r="AE43" s="23">
        <v>0</v>
      </c>
      <c r="AF43" s="23" t="s">
        <v>1029</v>
      </c>
      <c r="AG43" s="23">
        <v>0</v>
      </c>
      <c r="AH43" s="23">
        <v>0</v>
      </c>
      <c r="AI43" s="23" t="s">
        <v>1168</v>
      </c>
      <c r="AJ43" s="23">
        <v>0.1</v>
      </c>
      <c r="AK43" s="23"/>
      <c r="AL43" s="23"/>
      <c r="AM43" s="26">
        <v>0.1</v>
      </c>
      <c r="AN43" s="76"/>
      <c r="AO43" s="76"/>
      <c r="AP43" s="132">
        <v>0.06</v>
      </c>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row>
    <row r="44" spans="1:158" s="6" customFormat="1" ht="123.75">
      <c r="A44" s="270"/>
      <c r="B44" s="348"/>
      <c r="C44" s="241"/>
      <c r="D44" s="263"/>
      <c r="E44" s="256"/>
      <c r="F44" s="169" t="s">
        <v>138</v>
      </c>
      <c r="G44" s="79">
        <f>(K44*H44)/100</f>
        <v>15</v>
      </c>
      <c r="H44" s="171">
        <v>15</v>
      </c>
      <c r="I44" s="173" t="s">
        <v>614</v>
      </c>
      <c r="J44" s="169" t="s">
        <v>139</v>
      </c>
      <c r="K44" s="177">
        <f>(2*L44)/N44</f>
        <v>100</v>
      </c>
      <c r="L44" s="9">
        <v>100</v>
      </c>
      <c r="M44" s="169">
        <v>2</v>
      </c>
      <c r="N44" s="169">
        <v>2</v>
      </c>
      <c r="O44" s="103">
        <f t="shared" si="0"/>
        <v>5</v>
      </c>
      <c r="P44" s="3" t="s">
        <v>100</v>
      </c>
      <c r="Q44" s="20" t="s">
        <v>78</v>
      </c>
      <c r="R44" s="20" t="s">
        <v>33</v>
      </c>
      <c r="S44" s="20" t="s">
        <v>82</v>
      </c>
      <c r="T44" s="169" t="s">
        <v>535</v>
      </c>
      <c r="U44" s="169" t="s">
        <v>126</v>
      </c>
      <c r="V44" s="169" t="s">
        <v>14</v>
      </c>
      <c r="W44" s="169" t="s">
        <v>137</v>
      </c>
      <c r="X44" s="169" t="s">
        <v>54</v>
      </c>
      <c r="Y44" s="169" t="s">
        <v>128</v>
      </c>
      <c r="Z44" s="169" t="s">
        <v>52</v>
      </c>
      <c r="AA44" s="169" t="s">
        <v>40</v>
      </c>
      <c r="AB44" s="169">
        <v>0</v>
      </c>
      <c r="AC44" s="169">
        <v>3</v>
      </c>
      <c r="AD44" s="169" t="s">
        <v>933</v>
      </c>
      <c r="AE44" s="169">
        <v>2</v>
      </c>
      <c r="AF44" s="169" t="s">
        <v>1030</v>
      </c>
      <c r="AG44" s="169">
        <v>0</v>
      </c>
      <c r="AH44" s="169">
        <v>0</v>
      </c>
      <c r="AI44" s="140" t="s">
        <v>1221</v>
      </c>
      <c r="AJ44" s="21">
        <v>1</v>
      </c>
      <c r="AK44" s="21"/>
      <c r="AL44" s="21"/>
      <c r="AM44" s="25">
        <v>1</v>
      </c>
      <c r="AN44" s="76"/>
      <c r="AO44" s="76"/>
      <c r="AP44" s="132">
        <v>0.03</v>
      </c>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row>
    <row r="45" spans="1:158" s="6" customFormat="1" ht="409.5">
      <c r="A45" s="270"/>
      <c r="B45" s="348"/>
      <c r="C45" s="241"/>
      <c r="D45" s="263"/>
      <c r="E45" s="256"/>
      <c r="F45" s="240" t="s">
        <v>140</v>
      </c>
      <c r="G45" s="332">
        <f>(SUM(K45:K46)*H45)/100</f>
        <v>12</v>
      </c>
      <c r="H45" s="242">
        <v>20</v>
      </c>
      <c r="I45" s="173" t="s">
        <v>668</v>
      </c>
      <c r="J45" s="22" t="s">
        <v>141</v>
      </c>
      <c r="K45" s="177">
        <v>60</v>
      </c>
      <c r="L45" s="9">
        <v>60</v>
      </c>
      <c r="M45" s="80">
        <v>17307</v>
      </c>
      <c r="N45" s="80">
        <v>100</v>
      </c>
      <c r="O45" s="103">
        <f t="shared" si="0"/>
        <v>200</v>
      </c>
      <c r="P45" s="20" t="s">
        <v>142</v>
      </c>
      <c r="Q45" s="20" t="s">
        <v>78</v>
      </c>
      <c r="R45" s="20" t="s">
        <v>33</v>
      </c>
      <c r="S45" s="20" t="s">
        <v>82</v>
      </c>
      <c r="T45" s="169" t="s">
        <v>535</v>
      </c>
      <c r="U45" s="177" t="s">
        <v>99</v>
      </c>
      <c r="V45" s="169" t="s">
        <v>14</v>
      </c>
      <c r="W45" s="169" t="s">
        <v>127</v>
      </c>
      <c r="X45" s="177" t="s">
        <v>56</v>
      </c>
      <c r="Y45" s="169" t="s">
        <v>128</v>
      </c>
      <c r="Z45" s="169" t="s">
        <v>29</v>
      </c>
      <c r="AA45" s="169" t="s">
        <v>30</v>
      </c>
      <c r="AB45" s="169"/>
      <c r="AC45" s="169"/>
      <c r="AD45" s="169"/>
      <c r="AE45" s="169">
        <v>100</v>
      </c>
      <c r="AF45" s="169" t="s">
        <v>1031</v>
      </c>
      <c r="AG45" s="169"/>
      <c r="AH45" s="169">
        <v>100</v>
      </c>
      <c r="AI45" s="169" t="s">
        <v>1220</v>
      </c>
      <c r="AJ45" s="21"/>
      <c r="AK45" s="21"/>
      <c r="AL45" s="21"/>
      <c r="AM45" s="25"/>
      <c r="AN45" s="76"/>
      <c r="AO45" s="76"/>
      <c r="AP45" s="132">
        <v>0.024</v>
      </c>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row>
    <row r="46" spans="1:158" s="6" customFormat="1" ht="90">
      <c r="A46" s="270"/>
      <c r="B46" s="348"/>
      <c r="C46" s="241"/>
      <c r="D46" s="263"/>
      <c r="E46" s="257"/>
      <c r="F46" s="241"/>
      <c r="G46" s="334"/>
      <c r="H46" s="243"/>
      <c r="I46" s="173" t="s">
        <v>608</v>
      </c>
      <c r="J46" s="22" t="s">
        <v>143</v>
      </c>
      <c r="K46" s="177">
        <f t="shared" si="1"/>
        <v>0</v>
      </c>
      <c r="L46" s="9">
        <v>40</v>
      </c>
      <c r="M46" s="80" t="s">
        <v>99</v>
      </c>
      <c r="N46" s="80">
        <v>4</v>
      </c>
      <c r="O46" s="103">
        <f t="shared" si="0"/>
        <v>0</v>
      </c>
      <c r="P46" s="3" t="s">
        <v>100</v>
      </c>
      <c r="Q46" s="20" t="s">
        <v>78</v>
      </c>
      <c r="R46" s="20" t="s">
        <v>33</v>
      </c>
      <c r="S46" s="20" t="s">
        <v>82</v>
      </c>
      <c r="T46" s="169" t="s">
        <v>535</v>
      </c>
      <c r="U46" s="169" t="s">
        <v>133</v>
      </c>
      <c r="V46" s="169" t="s">
        <v>14</v>
      </c>
      <c r="W46" s="169" t="s">
        <v>127</v>
      </c>
      <c r="X46" s="177" t="s">
        <v>56</v>
      </c>
      <c r="Y46" s="169" t="s">
        <v>128</v>
      </c>
      <c r="Z46" s="169" t="s">
        <v>52</v>
      </c>
      <c r="AA46" s="169" t="s">
        <v>40</v>
      </c>
      <c r="AB46" s="169">
        <v>0</v>
      </c>
      <c r="AC46" s="169"/>
      <c r="AD46" s="169"/>
      <c r="AE46" s="169">
        <v>0</v>
      </c>
      <c r="AF46" s="23" t="s">
        <v>1032</v>
      </c>
      <c r="AG46" s="169">
        <v>0</v>
      </c>
      <c r="AH46" s="169">
        <v>0</v>
      </c>
      <c r="AI46" s="169" t="s">
        <v>1168</v>
      </c>
      <c r="AJ46" s="21">
        <v>1</v>
      </c>
      <c r="AK46" s="21"/>
      <c r="AL46" s="21"/>
      <c r="AM46" s="25">
        <v>3</v>
      </c>
      <c r="AN46" s="76"/>
      <c r="AO46" s="76"/>
      <c r="AP46" s="132">
        <v>0.016</v>
      </c>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row>
    <row r="47" spans="1:158" s="6" customFormat="1" ht="101.25">
      <c r="A47" s="270"/>
      <c r="B47" s="348"/>
      <c r="C47" s="240" t="s">
        <v>144</v>
      </c>
      <c r="D47" s="247">
        <v>20</v>
      </c>
      <c r="E47" s="255">
        <f>(SUM(G47:G50)*D47)/100</f>
        <v>7.6</v>
      </c>
      <c r="F47" s="240" t="s">
        <v>145</v>
      </c>
      <c r="G47" s="332">
        <f>(SUM(K47:K48)*H47)/100</f>
        <v>3</v>
      </c>
      <c r="H47" s="242">
        <v>30</v>
      </c>
      <c r="I47" s="173" t="s">
        <v>669</v>
      </c>
      <c r="J47" s="169" t="s">
        <v>146</v>
      </c>
      <c r="K47" s="177">
        <f t="shared" si="1"/>
        <v>10</v>
      </c>
      <c r="L47" s="9">
        <v>40</v>
      </c>
      <c r="M47" s="169">
        <v>4</v>
      </c>
      <c r="N47" s="169">
        <v>4</v>
      </c>
      <c r="O47" s="103">
        <f t="shared" si="0"/>
        <v>1</v>
      </c>
      <c r="P47" s="3" t="s">
        <v>100</v>
      </c>
      <c r="Q47" s="20" t="s">
        <v>78</v>
      </c>
      <c r="R47" s="20" t="s">
        <v>33</v>
      </c>
      <c r="S47" s="20" t="s">
        <v>82</v>
      </c>
      <c r="T47" s="169" t="s">
        <v>548</v>
      </c>
      <c r="U47" s="169" t="s">
        <v>147</v>
      </c>
      <c r="V47" s="169" t="s">
        <v>14</v>
      </c>
      <c r="W47" s="169" t="s">
        <v>127</v>
      </c>
      <c r="X47" s="177" t="s">
        <v>56</v>
      </c>
      <c r="Y47" s="169" t="s">
        <v>128</v>
      </c>
      <c r="Z47" s="169" t="s">
        <v>29</v>
      </c>
      <c r="AA47" s="169" t="s">
        <v>30</v>
      </c>
      <c r="AB47" s="169">
        <v>0</v>
      </c>
      <c r="AC47" s="169"/>
      <c r="AD47" s="169"/>
      <c r="AE47" s="169">
        <v>1</v>
      </c>
      <c r="AF47" s="169" t="s">
        <v>1033</v>
      </c>
      <c r="AG47" s="169">
        <v>1</v>
      </c>
      <c r="AH47" s="169"/>
      <c r="AI47" s="169" t="s">
        <v>1250</v>
      </c>
      <c r="AJ47" s="21">
        <v>0</v>
      </c>
      <c r="AK47" s="21"/>
      <c r="AL47" s="21"/>
      <c r="AM47" s="25">
        <v>3</v>
      </c>
      <c r="AN47" s="76"/>
      <c r="AO47" s="76"/>
      <c r="AP47" s="132">
        <v>0.024</v>
      </c>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row>
    <row r="48" spans="1:158" s="6" customFormat="1" ht="90">
      <c r="A48" s="270"/>
      <c r="B48" s="348"/>
      <c r="C48" s="241"/>
      <c r="D48" s="263"/>
      <c r="E48" s="256"/>
      <c r="F48" s="241"/>
      <c r="G48" s="334"/>
      <c r="H48" s="243"/>
      <c r="I48" s="173" t="s">
        <v>609</v>
      </c>
      <c r="J48" s="22" t="s">
        <v>148</v>
      </c>
      <c r="K48" s="177">
        <f t="shared" si="1"/>
        <v>0</v>
      </c>
      <c r="L48" s="9">
        <v>60</v>
      </c>
      <c r="M48" s="177" t="s">
        <v>99</v>
      </c>
      <c r="N48" s="169">
        <v>1</v>
      </c>
      <c r="O48" s="103">
        <f t="shared" si="0"/>
        <v>0</v>
      </c>
      <c r="P48" s="3" t="s">
        <v>100</v>
      </c>
      <c r="Q48" s="20" t="s">
        <v>78</v>
      </c>
      <c r="R48" s="20" t="s">
        <v>33</v>
      </c>
      <c r="S48" s="20" t="s">
        <v>82</v>
      </c>
      <c r="T48" s="169" t="s">
        <v>535</v>
      </c>
      <c r="U48" s="177" t="s">
        <v>99</v>
      </c>
      <c r="V48" s="169" t="s">
        <v>14</v>
      </c>
      <c r="W48" s="169" t="s">
        <v>127</v>
      </c>
      <c r="X48" s="177" t="s">
        <v>17</v>
      </c>
      <c r="Y48" s="169" t="s">
        <v>128</v>
      </c>
      <c r="Z48" s="169" t="s">
        <v>52</v>
      </c>
      <c r="AA48" s="169" t="s">
        <v>40</v>
      </c>
      <c r="AB48" s="169">
        <v>0</v>
      </c>
      <c r="AC48" s="169"/>
      <c r="AD48" s="169"/>
      <c r="AE48" s="169">
        <v>0</v>
      </c>
      <c r="AF48" s="169" t="s">
        <v>1034</v>
      </c>
      <c r="AG48" s="169">
        <v>0</v>
      </c>
      <c r="AH48" s="169">
        <v>0</v>
      </c>
      <c r="AI48" s="169" t="s">
        <v>1168</v>
      </c>
      <c r="AJ48" s="21">
        <v>1</v>
      </c>
      <c r="AK48" s="21"/>
      <c r="AL48" s="21"/>
      <c r="AM48" s="25">
        <v>0</v>
      </c>
      <c r="AN48" s="76"/>
      <c r="AO48" s="76"/>
      <c r="AP48" s="132">
        <v>0.036</v>
      </c>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row>
    <row r="49" spans="1:158" s="6" customFormat="1" ht="90">
      <c r="A49" s="270"/>
      <c r="B49" s="348"/>
      <c r="C49" s="241"/>
      <c r="D49" s="263"/>
      <c r="E49" s="256"/>
      <c r="F49" s="240" t="s">
        <v>149</v>
      </c>
      <c r="G49" s="292">
        <f>(SUM(K49:K50)*H49)/100</f>
        <v>35</v>
      </c>
      <c r="H49" s="242">
        <v>70</v>
      </c>
      <c r="I49" s="173" t="s">
        <v>670</v>
      </c>
      <c r="J49" s="169" t="s">
        <v>150</v>
      </c>
      <c r="K49" s="177">
        <f t="shared" si="1"/>
        <v>0</v>
      </c>
      <c r="L49" s="9">
        <v>50</v>
      </c>
      <c r="M49" s="177" t="s">
        <v>99</v>
      </c>
      <c r="N49" s="169">
        <v>1</v>
      </c>
      <c r="O49" s="103">
        <f t="shared" si="0"/>
        <v>0</v>
      </c>
      <c r="P49" s="3" t="s">
        <v>100</v>
      </c>
      <c r="Q49" s="20" t="s">
        <v>78</v>
      </c>
      <c r="R49" s="20" t="s">
        <v>33</v>
      </c>
      <c r="S49" s="20" t="s">
        <v>82</v>
      </c>
      <c r="T49" s="169" t="s">
        <v>535</v>
      </c>
      <c r="U49" s="169" t="s">
        <v>133</v>
      </c>
      <c r="V49" s="169" t="s">
        <v>14</v>
      </c>
      <c r="W49" s="169" t="s">
        <v>127</v>
      </c>
      <c r="X49" s="177" t="s">
        <v>17</v>
      </c>
      <c r="Y49" s="169" t="s">
        <v>128</v>
      </c>
      <c r="Z49" s="169" t="s">
        <v>29</v>
      </c>
      <c r="AA49" s="169" t="s">
        <v>30</v>
      </c>
      <c r="AB49" s="169">
        <v>0</v>
      </c>
      <c r="AC49" s="169"/>
      <c r="AD49" s="169"/>
      <c r="AE49" s="169">
        <v>0</v>
      </c>
      <c r="AF49" s="169" t="s">
        <v>1035</v>
      </c>
      <c r="AG49" s="169">
        <v>0</v>
      </c>
      <c r="AH49" s="169"/>
      <c r="AI49" s="169" t="s">
        <v>1250</v>
      </c>
      <c r="AJ49" s="21">
        <v>0</v>
      </c>
      <c r="AK49" s="21"/>
      <c r="AL49" s="21"/>
      <c r="AM49" s="25">
        <v>1</v>
      </c>
      <c r="AN49" s="76"/>
      <c r="AO49" s="76"/>
      <c r="AP49" s="132">
        <v>0.07</v>
      </c>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row>
    <row r="50" spans="1:158" s="6" customFormat="1" ht="90">
      <c r="A50" s="270"/>
      <c r="B50" s="348"/>
      <c r="C50" s="241"/>
      <c r="D50" s="263"/>
      <c r="E50" s="257"/>
      <c r="F50" s="241"/>
      <c r="G50" s="293"/>
      <c r="H50" s="243"/>
      <c r="I50" s="173" t="s">
        <v>610</v>
      </c>
      <c r="J50" s="169" t="s">
        <v>151</v>
      </c>
      <c r="K50" s="173">
        <v>50</v>
      </c>
      <c r="L50" s="9">
        <v>50</v>
      </c>
      <c r="M50" s="177" t="s">
        <v>99</v>
      </c>
      <c r="N50" s="106">
        <v>2251</v>
      </c>
      <c r="O50" s="103">
        <f t="shared" si="0"/>
        <v>3828</v>
      </c>
      <c r="P50" s="3" t="s">
        <v>100</v>
      </c>
      <c r="Q50" s="20" t="s">
        <v>78</v>
      </c>
      <c r="R50" s="20" t="s">
        <v>33</v>
      </c>
      <c r="S50" s="20" t="s">
        <v>82</v>
      </c>
      <c r="T50" s="169" t="s">
        <v>535</v>
      </c>
      <c r="U50" s="169" t="s">
        <v>133</v>
      </c>
      <c r="V50" s="3" t="s">
        <v>26</v>
      </c>
      <c r="W50" s="177" t="s">
        <v>59</v>
      </c>
      <c r="X50" s="177" t="s">
        <v>56</v>
      </c>
      <c r="Y50" s="177" t="s">
        <v>31</v>
      </c>
      <c r="Z50" s="169" t="s">
        <v>29</v>
      </c>
      <c r="AA50" s="169" t="s">
        <v>30</v>
      </c>
      <c r="AB50" s="169">
        <v>0</v>
      </c>
      <c r="AC50" s="169"/>
      <c r="AD50" s="169"/>
      <c r="AE50" s="169">
        <v>3828</v>
      </c>
      <c r="AF50" s="169" t="s">
        <v>1036</v>
      </c>
      <c r="AG50" s="169">
        <v>0</v>
      </c>
      <c r="AH50" s="169">
        <v>0</v>
      </c>
      <c r="AI50" s="169" t="s">
        <v>1171</v>
      </c>
      <c r="AJ50" s="21">
        <v>0</v>
      </c>
      <c r="AK50" s="21"/>
      <c r="AL50" s="21"/>
      <c r="AM50" s="25">
        <v>2251</v>
      </c>
      <c r="AN50" s="76"/>
      <c r="AO50" s="76"/>
      <c r="AP50" s="132">
        <v>0.07</v>
      </c>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row>
    <row r="51" spans="1:158" s="6" customFormat="1" ht="67.5">
      <c r="A51" s="270"/>
      <c r="B51" s="348"/>
      <c r="C51" s="302" t="s">
        <v>152</v>
      </c>
      <c r="D51" s="247">
        <v>20</v>
      </c>
      <c r="E51" s="255">
        <f>(SUM(G51:G53)*D51)/100</f>
        <v>17.9</v>
      </c>
      <c r="F51" s="169" t="s">
        <v>153</v>
      </c>
      <c r="G51" s="79">
        <f>(K51*H51)/100</f>
        <v>14.499999999999998</v>
      </c>
      <c r="H51" s="171">
        <v>25</v>
      </c>
      <c r="I51" s="173" t="s">
        <v>671</v>
      </c>
      <c r="J51" s="169" t="s">
        <v>154</v>
      </c>
      <c r="K51" s="177">
        <f t="shared" si="1"/>
        <v>57.99999999999999</v>
      </c>
      <c r="L51" s="9">
        <v>100</v>
      </c>
      <c r="M51" s="81">
        <v>1</v>
      </c>
      <c r="N51" s="81">
        <v>1</v>
      </c>
      <c r="O51" s="23">
        <f t="shared" si="0"/>
        <v>0.58</v>
      </c>
      <c r="P51" s="3" t="s">
        <v>95</v>
      </c>
      <c r="Q51" s="20" t="s">
        <v>78</v>
      </c>
      <c r="R51" s="20" t="s">
        <v>25</v>
      </c>
      <c r="S51" s="20" t="s">
        <v>82</v>
      </c>
      <c r="T51" s="169" t="s">
        <v>536</v>
      </c>
      <c r="U51" s="177" t="s">
        <v>99</v>
      </c>
      <c r="V51" s="169" t="s">
        <v>14</v>
      </c>
      <c r="W51" s="169" t="s">
        <v>137</v>
      </c>
      <c r="X51" s="169" t="s">
        <v>54</v>
      </c>
      <c r="Y51" s="169" t="s">
        <v>128</v>
      </c>
      <c r="Z51" s="169" t="s">
        <v>52</v>
      </c>
      <c r="AA51" s="169" t="s">
        <v>40</v>
      </c>
      <c r="AB51" s="23">
        <v>0.25</v>
      </c>
      <c r="AC51" s="23">
        <v>0.25</v>
      </c>
      <c r="AD51" s="108" t="s">
        <v>926</v>
      </c>
      <c r="AE51" s="107">
        <v>0.08</v>
      </c>
      <c r="AF51" s="108" t="s">
        <v>1037</v>
      </c>
      <c r="AG51" s="23">
        <v>0.25</v>
      </c>
      <c r="AH51" s="23">
        <v>0.25</v>
      </c>
      <c r="AI51" s="141" t="s">
        <v>1222</v>
      </c>
      <c r="AJ51" s="23">
        <v>0.25</v>
      </c>
      <c r="AK51" s="23"/>
      <c r="AL51" s="23"/>
      <c r="AM51" s="26">
        <v>0.25</v>
      </c>
      <c r="AN51" s="76"/>
      <c r="AO51" s="76"/>
      <c r="AP51" s="132">
        <v>0.05</v>
      </c>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row>
    <row r="52" spans="1:158" s="6" customFormat="1" ht="67.5">
      <c r="A52" s="270"/>
      <c r="B52" s="348"/>
      <c r="C52" s="241"/>
      <c r="D52" s="263"/>
      <c r="E52" s="256"/>
      <c r="F52" s="169" t="s">
        <v>155</v>
      </c>
      <c r="G52" s="79">
        <f>(K52*H52)/100</f>
        <v>50</v>
      </c>
      <c r="H52" s="171">
        <v>50</v>
      </c>
      <c r="I52" s="173" t="s">
        <v>672</v>
      </c>
      <c r="J52" s="169" t="s">
        <v>156</v>
      </c>
      <c r="K52" s="177">
        <v>100</v>
      </c>
      <c r="L52" s="9">
        <v>100</v>
      </c>
      <c r="M52" s="177" t="s">
        <v>99</v>
      </c>
      <c r="N52" s="169">
        <v>2</v>
      </c>
      <c r="O52" s="103">
        <f t="shared" si="0"/>
        <v>3</v>
      </c>
      <c r="P52" s="3" t="s">
        <v>100</v>
      </c>
      <c r="Q52" s="20" t="s">
        <v>78</v>
      </c>
      <c r="R52" s="20" t="s">
        <v>25</v>
      </c>
      <c r="S52" s="20" t="s">
        <v>82</v>
      </c>
      <c r="T52" s="169" t="s">
        <v>536</v>
      </c>
      <c r="U52" s="169" t="s">
        <v>566</v>
      </c>
      <c r="V52" s="169" t="s">
        <v>14</v>
      </c>
      <c r="W52" s="169" t="s">
        <v>137</v>
      </c>
      <c r="X52" s="169" t="s">
        <v>54</v>
      </c>
      <c r="Y52" s="169" t="s">
        <v>128</v>
      </c>
      <c r="Z52" s="169" t="s">
        <v>52</v>
      </c>
      <c r="AA52" s="169" t="s">
        <v>40</v>
      </c>
      <c r="AB52" s="169">
        <v>0</v>
      </c>
      <c r="AC52" s="169">
        <v>2</v>
      </c>
      <c r="AD52" s="108" t="s">
        <v>927</v>
      </c>
      <c r="AE52" s="169">
        <v>1</v>
      </c>
      <c r="AF52" s="169" t="s">
        <v>1038</v>
      </c>
      <c r="AG52" s="169">
        <v>2</v>
      </c>
      <c r="AH52" s="169">
        <v>0</v>
      </c>
      <c r="AI52" s="140" t="s">
        <v>1223</v>
      </c>
      <c r="AJ52" s="21">
        <v>0</v>
      </c>
      <c r="AK52" s="21"/>
      <c r="AL52" s="21"/>
      <c r="AM52" s="25">
        <v>0</v>
      </c>
      <c r="AN52" s="76"/>
      <c r="AO52" s="76"/>
      <c r="AP52" s="132">
        <v>0.1</v>
      </c>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row>
    <row r="53" spans="1:158" s="6" customFormat="1" ht="78.75">
      <c r="A53" s="270"/>
      <c r="B53" s="348"/>
      <c r="C53" s="241"/>
      <c r="D53" s="263"/>
      <c r="E53" s="257"/>
      <c r="F53" s="169" t="s">
        <v>157</v>
      </c>
      <c r="G53" s="79">
        <f>(K53*H53)/100</f>
        <v>25</v>
      </c>
      <c r="H53" s="171">
        <v>25</v>
      </c>
      <c r="I53" s="173" t="s">
        <v>673</v>
      </c>
      <c r="J53" s="169" t="s">
        <v>158</v>
      </c>
      <c r="K53" s="177">
        <v>100</v>
      </c>
      <c r="L53" s="9">
        <v>100</v>
      </c>
      <c r="M53" s="169">
        <v>2</v>
      </c>
      <c r="N53" s="169">
        <v>2</v>
      </c>
      <c r="O53" s="103">
        <f t="shared" si="0"/>
        <v>4</v>
      </c>
      <c r="P53" s="3" t="s">
        <v>100</v>
      </c>
      <c r="Q53" s="20" t="s">
        <v>78</v>
      </c>
      <c r="R53" s="20" t="s">
        <v>25</v>
      </c>
      <c r="S53" s="20" t="s">
        <v>82</v>
      </c>
      <c r="T53" s="169" t="s">
        <v>536</v>
      </c>
      <c r="U53" s="169" t="s">
        <v>566</v>
      </c>
      <c r="V53" s="169" t="s">
        <v>14</v>
      </c>
      <c r="W53" s="169" t="s">
        <v>137</v>
      </c>
      <c r="X53" s="169" t="s">
        <v>54</v>
      </c>
      <c r="Y53" s="169" t="s">
        <v>128</v>
      </c>
      <c r="Z53" s="169" t="s">
        <v>52</v>
      </c>
      <c r="AA53" s="169" t="s">
        <v>40</v>
      </c>
      <c r="AB53" s="169">
        <v>1</v>
      </c>
      <c r="AC53" s="169">
        <v>2</v>
      </c>
      <c r="AD53" s="108" t="s">
        <v>928</v>
      </c>
      <c r="AE53" s="169">
        <v>1</v>
      </c>
      <c r="AF53" s="108" t="s">
        <v>1039</v>
      </c>
      <c r="AG53" s="169">
        <v>0</v>
      </c>
      <c r="AH53" s="169">
        <v>1</v>
      </c>
      <c r="AI53" s="140" t="s">
        <v>1224</v>
      </c>
      <c r="AJ53" s="21">
        <v>1</v>
      </c>
      <c r="AK53" s="21"/>
      <c r="AL53" s="21"/>
      <c r="AM53" s="25">
        <v>0</v>
      </c>
      <c r="AN53" s="76"/>
      <c r="AO53" s="76"/>
      <c r="AP53" s="132">
        <v>0.05</v>
      </c>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row>
    <row r="54" spans="1:158" s="6" customFormat="1" ht="101.25">
      <c r="A54" s="270"/>
      <c r="B54" s="348"/>
      <c r="C54" s="302" t="s">
        <v>159</v>
      </c>
      <c r="D54" s="247">
        <v>20</v>
      </c>
      <c r="E54" s="255">
        <f>(SUM(G54:G57)*D54)/100</f>
        <v>8</v>
      </c>
      <c r="F54" s="240" t="s">
        <v>160</v>
      </c>
      <c r="G54" s="332">
        <f>(SUM(K54:K55)*H54)/100</f>
        <v>14</v>
      </c>
      <c r="H54" s="242">
        <v>40</v>
      </c>
      <c r="I54" s="173" t="s">
        <v>674</v>
      </c>
      <c r="J54" s="169" t="s">
        <v>161</v>
      </c>
      <c r="K54" s="177">
        <f t="shared" si="1"/>
        <v>25</v>
      </c>
      <c r="L54" s="9">
        <v>50</v>
      </c>
      <c r="M54" s="169">
        <v>6</v>
      </c>
      <c r="N54" s="169">
        <v>4</v>
      </c>
      <c r="O54" s="103">
        <f t="shared" si="0"/>
        <v>2</v>
      </c>
      <c r="P54" s="3" t="s">
        <v>100</v>
      </c>
      <c r="Q54" s="20" t="s">
        <v>78</v>
      </c>
      <c r="R54" s="20" t="s">
        <v>32</v>
      </c>
      <c r="S54" s="20" t="s">
        <v>82</v>
      </c>
      <c r="T54" s="169" t="s">
        <v>549</v>
      </c>
      <c r="U54" s="169" t="s">
        <v>566</v>
      </c>
      <c r="V54" s="169" t="s">
        <v>14</v>
      </c>
      <c r="W54" s="169" t="s">
        <v>137</v>
      </c>
      <c r="X54" s="177" t="s">
        <v>17</v>
      </c>
      <c r="Y54" s="169" t="s">
        <v>128</v>
      </c>
      <c r="Z54" s="169" t="s">
        <v>162</v>
      </c>
      <c r="AA54" s="169" t="s">
        <v>38</v>
      </c>
      <c r="AB54" s="169">
        <v>1</v>
      </c>
      <c r="AC54" s="169">
        <v>1</v>
      </c>
      <c r="AD54" s="108" t="s">
        <v>929</v>
      </c>
      <c r="AE54" s="169">
        <v>0</v>
      </c>
      <c r="AF54" s="108" t="s">
        <v>1040</v>
      </c>
      <c r="AG54" s="169">
        <v>1</v>
      </c>
      <c r="AH54" s="169">
        <v>1</v>
      </c>
      <c r="AI54" s="140" t="s">
        <v>1225</v>
      </c>
      <c r="AJ54" s="21">
        <v>0</v>
      </c>
      <c r="AK54" s="21"/>
      <c r="AL54" s="21"/>
      <c r="AM54" s="25">
        <v>2</v>
      </c>
      <c r="AN54" s="76"/>
      <c r="AO54" s="76"/>
      <c r="AP54" s="132">
        <v>0.04</v>
      </c>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row>
    <row r="55" spans="1:158" s="6" customFormat="1" ht="101.25">
      <c r="A55" s="270"/>
      <c r="B55" s="348"/>
      <c r="C55" s="241"/>
      <c r="D55" s="263"/>
      <c r="E55" s="256"/>
      <c r="F55" s="241"/>
      <c r="G55" s="334"/>
      <c r="H55" s="243"/>
      <c r="I55" s="173" t="s">
        <v>675</v>
      </c>
      <c r="J55" s="169" t="s">
        <v>163</v>
      </c>
      <c r="K55" s="177">
        <f t="shared" si="1"/>
        <v>10</v>
      </c>
      <c r="L55" s="9">
        <v>50</v>
      </c>
      <c r="M55" s="169">
        <v>6</v>
      </c>
      <c r="N55" s="169">
        <v>5</v>
      </c>
      <c r="O55" s="103">
        <f t="shared" si="0"/>
        <v>1</v>
      </c>
      <c r="P55" s="3" t="s">
        <v>100</v>
      </c>
      <c r="Q55" s="20" t="s">
        <v>78</v>
      </c>
      <c r="R55" s="20" t="s">
        <v>32</v>
      </c>
      <c r="S55" s="20" t="s">
        <v>82</v>
      </c>
      <c r="T55" s="169" t="s">
        <v>537</v>
      </c>
      <c r="U55" s="169" t="s">
        <v>566</v>
      </c>
      <c r="V55" s="169" t="s">
        <v>14</v>
      </c>
      <c r="W55" s="169" t="s">
        <v>137</v>
      </c>
      <c r="X55" s="177" t="s">
        <v>17</v>
      </c>
      <c r="Y55" s="169" t="s">
        <v>128</v>
      </c>
      <c r="Z55" s="169" t="s">
        <v>162</v>
      </c>
      <c r="AA55" s="169" t="s">
        <v>38</v>
      </c>
      <c r="AB55" s="169">
        <v>2</v>
      </c>
      <c r="AC55" s="169">
        <v>1</v>
      </c>
      <c r="AD55" s="108" t="s">
        <v>930</v>
      </c>
      <c r="AE55" s="169">
        <v>0</v>
      </c>
      <c r="AF55" s="108" t="s">
        <v>1041</v>
      </c>
      <c r="AG55" s="169">
        <v>0</v>
      </c>
      <c r="AH55" s="169">
        <v>0</v>
      </c>
      <c r="AI55" s="140" t="s">
        <v>1226</v>
      </c>
      <c r="AJ55" s="21">
        <v>1</v>
      </c>
      <c r="AK55" s="21"/>
      <c r="AL55" s="21"/>
      <c r="AM55" s="25">
        <v>2</v>
      </c>
      <c r="AN55" s="76"/>
      <c r="AO55" s="76"/>
      <c r="AP55" s="132">
        <v>0.04</v>
      </c>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row>
    <row r="56" spans="1:158" s="6" customFormat="1" ht="101.25">
      <c r="A56" s="270"/>
      <c r="B56" s="348"/>
      <c r="C56" s="241"/>
      <c r="D56" s="263"/>
      <c r="E56" s="256"/>
      <c r="F56" s="169" t="s">
        <v>164</v>
      </c>
      <c r="G56" s="79">
        <f>(K56*H56)/100</f>
        <v>6</v>
      </c>
      <c r="H56" s="171">
        <v>30</v>
      </c>
      <c r="I56" s="173" t="s">
        <v>676</v>
      </c>
      <c r="J56" s="169" t="s">
        <v>165</v>
      </c>
      <c r="K56" s="177">
        <f t="shared" si="1"/>
        <v>20</v>
      </c>
      <c r="L56" s="9">
        <v>100</v>
      </c>
      <c r="M56" s="169">
        <v>6</v>
      </c>
      <c r="N56" s="169">
        <v>5</v>
      </c>
      <c r="O56" s="103">
        <f t="shared" si="0"/>
        <v>1</v>
      </c>
      <c r="P56" s="3" t="s">
        <v>100</v>
      </c>
      <c r="Q56" s="20" t="s">
        <v>78</v>
      </c>
      <c r="R56" s="20" t="s">
        <v>32</v>
      </c>
      <c r="S56" s="20" t="s">
        <v>82</v>
      </c>
      <c r="T56" s="169" t="s">
        <v>537</v>
      </c>
      <c r="U56" s="169" t="s">
        <v>566</v>
      </c>
      <c r="V56" s="169" t="s">
        <v>14</v>
      </c>
      <c r="W56" s="169" t="s">
        <v>137</v>
      </c>
      <c r="X56" s="177" t="s">
        <v>17</v>
      </c>
      <c r="Y56" s="169" t="s">
        <v>128</v>
      </c>
      <c r="Z56" s="169" t="s">
        <v>162</v>
      </c>
      <c r="AA56" s="169" t="s">
        <v>38</v>
      </c>
      <c r="AB56" s="169">
        <v>0</v>
      </c>
      <c r="AC56" s="169">
        <v>1</v>
      </c>
      <c r="AD56" s="108" t="s">
        <v>931</v>
      </c>
      <c r="AE56" s="169">
        <v>0</v>
      </c>
      <c r="AF56" s="169" t="s">
        <v>1042</v>
      </c>
      <c r="AG56" s="169">
        <v>2</v>
      </c>
      <c r="AH56" s="169">
        <v>0</v>
      </c>
      <c r="AI56" s="140" t="s">
        <v>1227</v>
      </c>
      <c r="AJ56" s="21">
        <v>1</v>
      </c>
      <c r="AK56" s="21"/>
      <c r="AL56" s="21"/>
      <c r="AM56" s="25">
        <v>2</v>
      </c>
      <c r="AN56" s="76"/>
      <c r="AO56" s="76"/>
      <c r="AP56" s="132">
        <v>0.06</v>
      </c>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row>
    <row r="57" spans="1:158" s="6" customFormat="1" ht="112.5">
      <c r="A57" s="270"/>
      <c r="B57" s="348"/>
      <c r="C57" s="241"/>
      <c r="D57" s="263"/>
      <c r="E57" s="257"/>
      <c r="F57" s="169" t="s">
        <v>166</v>
      </c>
      <c r="G57" s="79">
        <f>(K57*H57)/100</f>
        <v>20.000000000000004</v>
      </c>
      <c r="H57" s="171">
        <v>30</v>
      </c>
      <c r="I57" s="173" t="s">
        <v>677</v>
      </c>
      <c r="J57" s="169" t="s">
        <v>167</v>
      </c>
      <c r="K57" s="173">
        <f t="shared" si="1"/>
        <v>66.66666666666667</v>
      </c>
      <c r="L57" s="9">
        <v>100</v>
      </c>
      <c r="M57" s="169">
        <v>7</v>
      </c>
      <c r="N57" s="169">
        <v>6</v>
      </c>
      <c r="O57" s="103">
        <f t="shared" si="0"/>
        <v>4</v>
      </c>
      <c r="P57" s="3" t="s">
        <v>100</v>
      </c>
      <c r="Q57" s="20" t="s">
        <v>78</v>
      </c>
      <c r="R57" s="20" t="s">
        <v>32</v>
      </c>
      <c r="S57" s="20" t="s">
        <v>82</v>
      </c>
      <c r="T57" s="169" t="s">
        <v>168</v>
      </c>
      <c r="U57" s="169" t="s">
        <v>566</v>
      </c>
      <c r="V57" s="169" t="s">
        <v>14</v>
      </c>
      <c r="W57" s="169" t="s">
        <v>137</v>
      </c>
      <c r="X57" s="177" t="s">
        <v>17</v>
      </c>
      <c r="Y57" s="169" t="s">
        <v>128</v>
      </c>
      <c r="Z57" s="169" t="s">
        <v>162</v>
      </c>
      <c r="AA57" s="169" t="s">
        <v>38</v>
      </c>
      <c r="AB57" s="169">
        <v>1</v>
      </c>
      <c r="AC57" s="169">
        <v>2</v>
      </c>
      <c r="AD57" s="108" t="s">
        <v>932</v>
      </c>
      <c r="AE57" s="169">
        <v>1</v>
      </c>
      <c r="AF57" s="108" t="s">
        <v>1043</v>
      </c>
      <c r="AG57" s="169">
        <v>2</v>
      </c>
      <c r="AH57" s="169">
        <v>1</v>
      </c>
      <c r="AI57" s="140" t="s">
        <v>1228</v>
      </c>
      <c r="AJ57" s="21">
        <v>1</v>
      </c>
      <c r="AK57" s="21"/>
      <c r="AL57" s="21"/>
      <c r="AM57" s="25">
        <v>2</v>
      </c>
      <c r="AN57" s="76"/>
      <c r="AO57" s="76"/>
      <c r="AP57" s="132">
        <v>0.06</v>
      </c>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row>
    <row r="58" spans="1:158" s="6" customFormat="1" ht="101.25">
      <c r="A58" s="270"/>
      <c r="B58" s="348"/>
      <c r="C58" s="303" t="s">
        <v>169</v>
      </c>
      <c r="D58" s="255">
        <v>20</v>
      </c>
      <c r="E58" s="255">
        <f>(SUM(G58:G60)*D58)/100</f>
        <v>8.1723275</v>
      </c>
      <c r="F58" s="240" t="s">
        <v>170</v>
      </c>
      <c r="G58" s="292">
        <f>(SUM(K58:K59)*H58)/100</f>
        <v>28</v>
      </c>
      <c r="H58" s="242">
        <v>70</v>
      </c>
      <c r="I58" s="173" t="s">
        <v>611</v>
      </c>
      <c r="J58" s="169" t="s">
        <v>171</v>
      </c>
      <c r="K58" s="173">
        <v>40</v>
      </c>
      <c r="L58" s="9">
        <v>40</v>
      </c>
      <c r="M58" s="177" t="s">
        <v>99</v>
      </c>
      <c r="N58" s="23">
        <v>0.02</v>
      </c>
      <c r="O58" s="109">
        <f t="shared" si="0"/>
        <v>0.03955274709745415</v>
      </c>
      <c r="P58" s="3" t="s">
        <v>95</v>
      </c>
      <c r="Q58" s="20" t="s">
        <v>78</v>
      </c>
      <c r="R58" s="20" t="s">
        <v>32</v>
      </c>
      <c r="S58" s="20" t="s">
        <v>82</v>
      </c>
      <c r="T58" s="169" t="s">
        <v>535</v>
      </c>
      <c r="U58" s="177" t="s">
        <v>99</v>
      </c>
      <c r="V58" s="169" t="s">
        <v>14</v>
      </c>
      <c r="W58" s="169" t="s">
        <v>127</v>
      </c>
      <c r="X58" s="177" t="s">
        <v>56</v>
      </c>
      <c r="Y58" s="169" t="s">
        <v>128</v>
      </c>
      <c r="Z58" s="169" t="s">
        <v>162</v>
      </c>
      <c r="AA58" s="169" t="s">
        <v>38</v>
      </c>
      <c r="AB58" s="169">
        <v>0</v>
      </c>
      <c r="AC58" s="169"/>
      <c r="AD58" s="108"/>
      <c r="AE58" s="109">
        <v>0.003352747097454145</v>
      </c>
      <c r="AF58" s="169" t="s">
        <v>1044</v>
      </c>
      <c r="AG58" s="169">
        <v>0</v>
      </c>
      <c r="AH58" s="109">
        <v>0.0362</v>
      </c>
      <c r="AI58" s="169" t="s">
        <v>1169</v>
      </c>
      <c r="AJ58" s="21">
        <v>0</v>
      </c>
      <c r="AK58" s="21"/>
      <c r="AL58" s="21"/>
      <c r="AM58" s="26">
        <v>0.02</v>
      </c>
      <c r="AN58" s="76"/>
      <c r="AO58" s="76"/>
      <c r="AP58" s="132">
        <v>0.056</v>
      </c>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row>
    <row r="59" spans="1:158" s="6" customFormat="1" ht="101.25">
      <c r="A59" s="270"/>
      <c r="B59" s="348"/>
      <c r="C59" s="280"/>
      <c r="D59" s="256"/>
      <c r="E59" s="256"/>
      <c r="F59" s="241"/>
      <c r="G59" s="293"/>
      <c r="H59" s="243"/>
      <c r="I59" s="173" t="s">
        <v>612</v>
      </c>
      <c r="J59" s="169" t="s">
        <v>172</v>
      </c>
      <c r="K59" s="177">
        <f t="shared" si="1"/>
        <v>0</v>
      </c>
      <c r="L59" s="9">
        <v>60</v>
      </c>
      <c r="M59" s="177" t="s">
        <v>99</v>
      </c>
      <c r="N59" s="169">
        <v>1</v>
      </c>
      <c r="O59" s="103">
        <f t="shared" si="0"/>
        <v>0</v>
      </c>
      <c r="P59" s="3" t="s">
        <v>100</v>
      </c>
      <c r="Q59" s="20" t="s">
        <v>78</v>
      </c>
      <c r="R59" s="20" t="s">
        <v>32</v>
      </c>
      <c r="S59" s="20" t="s">
        <v>82</v>
      </c>
      <c r="T59" s="169" t="s">
        <v>535</v>
      </c>
      <c r="U59" s="177" t="s">
        <v>99</v>
      </c>
      <c r="V59" s="169" t="s">
        <v>14</v>
      </c>
      <c r="W59" s="169" t="s">
        <v>127</v>
      </c>
      <c r="X59" s="177" t="s">
        <v>56</v>
      </c>
      <c r="Y59" s="169" t="s">
        <v>128</v>
      </c>
      <c r="Z59" s="169" t="s">
        <v>52</v>
      </c>
      <c r="AA59" s="169" t="s">
        <v>38</v>
      </c>
      <c r="AB59" s="169">
        <v>0</v>
      </c>
      <c r="AC59" s="169"/>
      <c r="AD59" s="108"/>
      <c r="AE59" s="169">
        <v>0</v>
      </c>
      <c r="AF59" s="169" t="s">
        <v>1045</v>
      </c>
      <c r="AG59" s="169">
        <v>0</v>
      </c>
      <c r="AH59" s="169">
        <v>0</v>
      </c>
      <c r="AI59" s="169" t="s">
        <v>1168</v>
      </c>
      <c r="AJ59" s="21">
        <v>0</v>
      </c>
      <c r="AK59" s="21"/>
      <c r="AL59" s="21"/>
      <c r="AM59" s="25">
        <v>1</v>
      </c>
      <c r="AN59" s="76"/>
      <c r="AO59" s="76"/>
      <c r="AP59" s="132">
        <v>0.084</v>
      </c>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row>
    <row r="60" spans="1:158" s="6" customFormat="1" ht="202.5">
      <c r="A60" s="270"/>
      <c r="B60" s="348"/>
      <c r="C60" s="281"/>
      <c r="D60" s="257"/>
      <c r="E60" s="257"/>
      <c r="F60" s="22" t="s">
        <v>173</v>
      </c>
      <c r="G60" s="82">
        <f>(K60*H60)/100</f>
        <v>12.861637499999999</v>
      </c>
      <c r="H60" s="173">
        <v>30</v>
      </c>
      <c r="I60" s="173" t="s">
        <v>678</v>
      </c>
      <c r="J60" s="22" t="s">
        <v>174</v>
      </c>
      <c r="K60" s="177">
        <f t="shared" si="1"/>
        <v>42.872125</v>
      </c>
      <c r="L60" s="9">
        <v>100</v>
      </c>
      <c r="M60" s="169">
        <v>200</v>
      </c>
      <c r="N60" s="106">
        <v>800000</v>
      </c>
      <c r="O60" s="103">
        <f t="shared" si="0"/>
        <v>342977</v>
      </c>
      <c r="P60" s="3" t="s">
        <v>100</v>
      </c>
      <c r="Q60" s="20" t="s">
        <v>78</v>
      </c>
      <c r="R60" s="20" t="s">
        <v>32</v>
      </c>
      <c r="S60" s="20" t="s">
        <v>82</v>
      </c>
      <c r="T60" s="169" t="s">
        <v>535</v>
      </c>
      <c r="U60" s="177" t="s">
        <v>99</v>
      </c>
      <c r="V60" s="169" t="s">
        <v>14</v>
      </c>
      <c r="W60" s="169" t="s">
        <v>127</v>
      </c>
      <c r="X60" s="177" t="s">
        <v>17</v>
      </c>
      <c r="Y60" s="169" t="s">
        <v>128</v>
      </c>
      <c r="Z60" s="169" t="s">
        <v>162</v>
      </c>
      <c r="AA60" s="169" t="s">
        <v>38</v>
      </c>
      <c r="AB60" s="22">
        <v>0</v>
      </c>
      <c r="AC60" s="22"/>
      <c r="AD60" s="108"/>
      <c r="AE60" s="9">
        <v>342977</v>
      </c>
      <c r="AF60" s="22" t="s">
        <v>1046</v>
      </c>
      <c r="AG60" s="22">
        <v>0</v>
      </c>
      <c r="AH60" s="22"/>
      <c r="AI60" s="22" t="s">
        <v>1250</v>
      </c>
      <c r="AJ60" s="22">
        <v>400</v>
      </c>
      <c r="AK60" s="22"/>
      <c r="AL60" s="22"/>
      <c r="AM60" s="27">
        <v>400</v>
      </c>
      <c r="AN60" s="76"/>
      <c r="AO60" s="76"/>
      <c r="AP60" s="132">
        <v>0.06</v>
      </c>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row>
    <row r="61" spans="1:158" s="6" customFormat="1" ht="202.5">
      <c r="A61" s="270"/>
      <c r="B61" s="348"/>
      <c r="C61" s="22" t="s">
        <v>756</v>
      </c>
      <c r="D61" s="211" t="s">
        <v>756</v>
      </c>
      <c r="E61" s="211"/>
      <c r="F61" s="211" t="s">
        <v>756</v>
      </c>
      <c r="G61" s="212" t="e">
        <f>(K61*H61)/100</f>
        <v>#VALUE!</v>
      </c>
      <c r="H61" s="211" t="s">
        <v>756</v>
      </c>
      <c r="I61" s="213" t="s">
        <v>754</v>
      </c>
      <c r="J61" s="211" t="s">
        <v>569</v>
      </c>
      <c r="K61" s="214" t="e">
        <f t="shared" si="1"/>
        <v>#VALUE!</v>
      </c>
      <c r="L61" s="215" t="s">
        <v>756</v>
      </c>
      <c r="M61" s="215" t="s">
        <v>756</v>
      </c>
      <c r="N61" s="215">
        <v>800000</v>
      </c>
      <c r="O61" s="216">
        <f t="shared" si="0"/>
        <v>342977</v>
      </c>
      <c r="P61" s="215" t="s">
        <v>756</v>
      </c>
      <c r="Q61" s="215" t="s">
        <v>756</v>
      </c>
      <c r="R61" s="215" t="s">
        <v>756</v>
      </c>
      <c r="S61" s="215" t="s">
        <v>756</v>
      </c>
      <c r="T61" s="215" t="s">
        <v>756</v>
      </c>
      <c r="U61" s="215" t="s">
        <v>756</v>
      </c>
      <c r="V61" s="215" t="s">
        <v>756</v>
      </c>
      <c r="W61" s="215" t="s">
        <v>756</v>
      </c>
      <c r="X61" s="215" t="s">
        <v>756</v>
      </c>
      <c r="Y61" s="215" t="s">
        <v>756</v>
      </c>
      <c r="Z61" s="215" t="s">
        <v>756</v>
      </c>
      <c r="AA61" s="215" t="s">
        <v>756</v>
      </c>
      <c r="AB61" s="215" t="s">
        <v>756</v>
      </c>
      <c r="AC61" s="215"/>
      <c r="AD61" s="215"/>
      <c r="AE61" s="215">
        <v>342977</v>
      </c>
      <c r="AF61" s="215" t="s">
        <v>1046</v>
      </c>
      <c r="AG61" s="215" t="s">
        <v>756</v>
      </c>
      <c r="AH61" s="215">
        <v>0</v>
      </c>
      <c r="AI61" s="215" t="s">
        <v>1197</v>
      </c>
      <c r="AJ61" s="9" t="s">
        <v>756</v>
      </c>
      <c r="AK61" s="9"/>
      <c r="AL61" s="9"/>
      <c r="AM61" s="83" t="s">
        <v>756</v>
      </c>
      <c r="AN61" s="76"/>
      <c r="AO61" s="76"/>
      <c r="AP61" s="132" t="s">
        <v>756</v>
      </c>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row>
    <row r="62" spans="1:158" s="6" customFormat="1" ht="236.25">
      <c r="A62" s="271"/>
      <c r="B62" s="349"/>
      <c r="C62" s="22" t="s">
        <v>756</v>
      </c>
      <c r="D62" s="211" t="s">
        <v>756</v>
      </c>
      <c r="E62" s="211"/>
      <c r="F62" s="211" t="s">
        <v>756</v>
      </c>
      <c r="G62" s="212" t="e">
        <f>(K62*H62)/100</f>
        <v>#VALUE!</v>
      </c>
      <c r="H62" s="211" t="s">
        <v>756</v>
      </c>
      <c r="I62" s="213" t="s">
        <v>755</v>
      </c>
      <c r="J62" s="211" t="s">
        <v>570</v>
      </c>
      <c r="K62" s="214" t="e">
        <f t="shared" si="1"/>
        <v>#VALUE!</v>
      </c>
      <c r="L62" s="215" t="s">
        <v>756</v>
      </c>
      <c r="M62" s="215" t="s">
        <v>756</v>
      </c>
      <c r="N62" s="215" t="s">
        <v>115</v>
      </c>
      <c r="O62" s="216">
        <f t="shared" si="0"/>
        <v>0</v>
      </c>
      <c r="P62" s="215" t="s">
        <v>756</v>
      </c>
      <c r="Q62" s="215" t="s">
        <v>756</v>
      </c>
      <c r="R62" s="215" t="s">
        <v>756</v>
      </c>
      <c r="S62" s="215" t="s">
        <v>756</v>
      </c>
      <c r="T62" s="215" t="s">
        <v>756</v>
      </c>
      <c r="U62" s="215" t="s">
        <v>756</v>
      </c>
      <c r="V62" s="215" t="s">
        <v>756</v>
      </c>
      <c r="W62" s="215" t="s">
        <v>756</v>
      </c>
      <c r="X62" s="215" t="s">
        <v>756</v>
      </c>
      <c r="Y62" s="215" t="s">
        <v>756</v>
      </c>
      <c r="Z62" s="215" t="s">
        <v>756</v>
      </c>
      <c r="AA62" s="215" t="s">
        <v>756</v>
      </c>
      <c r="AB62" s="215" t="s">
        <v>756</v>
      </c>
      <c r="AC62" s="215"/>
      <c r="AD62" s="215"/>
      <c r="AE62" s="215"/>
      <c r="AF62" s="215" t="s">
        <v>1047</v>
      </c>
      <c r="AG62" s="215" t="s">
        <v>756</v>
      </c>
      <c r="AH62" s="215">
        <v>0</v>
      </c>
      <c r="AI62" s="215"/>
      <c r="AJ62" s="9" t="s">
        <v>756</v>
      </c>
      <c r="AK62" s="9"/>
      <c r="AL62" s="9"/>
      <c r="AM62" s="83" t="s">
        <v>756</v>
      </c>
      <c r="AN62" s="76"/>
      <c r="AO62" s="76"/>
      <c r="AP62" s="132" t="s">
        <v>756</v>
      </c>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row>
    <row r="63" spans="1:158" s="6" customFormat="1" ht="292.5">
      <c r="A63" s="262" t="s">
        <v>176</v>
      </c>
      <c r="B63" s="244">
        <f>(E63+E64+E65+E68)</f>
        <v>41.813571948051944</v>
      </c>
      <c r="C63" s="175" t="s">
        <v>177</v>
      </c>
      <c r="D63" s="174">
        <v>30</v>
      </c>
      <c r="E63" s="174">
        <f>(G63*D63)/100</f>
        <v>0</v>
      </c>
      <c r="F63" s="172" t="s">
        <v>178</v>
      </c>
      <c r="G63" s="189">
        <f>(K63/H63)/100</f>
        <v>0</v>
      </c>
      <c r="H63" s="174">
        <v>100</v>
      </c>
      <c r="I63" s="174" t="s">
        <v>615</v>
      </c>
      <c r="J63" s="175" t="s">
        <v>179</v>
      </c>
      <c r="K63" s="175">
        <f t="shared" si="1"/>
        <v>0</v>
      </c>
      <c r="L63" s="45">
        <v>100</v>
      </c>
      <c r="M63" s="175" t="s">
        <v>99</v>
      </c>
      <c r="N63" s="175">
        <v>2</v>
      </c>
      <c r="O63" s="101">
        <f t="shared" si="0"/>
        <v>0</v>
      </c>
      <c r="P63" s="84" t="s">
        <v>195</v>
      </c>
      <c r="Q63" s="37" t="s">
        <v>78</v>
      </c>
      <c r="R63" s="37" t="s">
        <v>25</v>
      </c>
      <c r="S63" s="37" t="s">
        <v>84</v>
      </c>
      <c r="T63" s="175" t="s">
        <v>180</v>
      </c>
      <c r="U63" s="175" t="s">
        <v>99</v>
      </c>
      <c r="V63" s="37" t="s">
        <v>14</v>
      </c>
      <c r="W63" s="175" t="s">
        <v>15</v>
      </c>
      <c r="X63" s="175" t="s">
        <v>54</v>
      </c>
      <c r="Y63" s="175" t="s">
        <v>31</v>
      </c>
      <c r="Z63" s="175" t="s">
        <v>52</v>
      </c>
      <c r="AA63" s="175"/>
      <c r="AB63" s="175">
        <v>0</v>
      </c>
      <c r="AC63" s="175">
        <v>0</v>
      </c>
      <c r="AD63" s="175" t="s">
        <v>864</v>
      </c>
      <c r="AE63" s="175">
        <v>0</v>
      </c>
      <c r="AF63" s="175" t="s">
        <v>1060</v>
      </c>
      <c r="AG63" s="175">
        <v>0</v>
      </c>
      <c r="AH63" s="175">
        <v>0</v>
      </c>
      <c r="AI63" s="165" t="s">
        <v>1060</v>
      </c>
      <c r="AJ63" s="66">
        <v>0</v>
      </c>
      <c r="AK63" s="66"/>
      <c r="AL63" s="66"/>
      <c r="AM63" s="50">
        <v>2</v>
      </c>
      <c r="AN63" s="73"/>
      <c r="AO63" s="73"/>
      <c r="AP63" s="132">
        <v>0.3</v>
      </c>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row>
    <row r="64" spans="1:158" s="6" customFormat="1" ht="75" customHeight="1">
      <c r="A64" s="262"/>
      <c r="B64" s="282"/>
      <c r="C64" s="175" t="s">
        <v>181</v>
      </c>
      <c r="D64" s="174">
        <v>25</v>
      </c>
      <c r="E64" s="174">
        <f>(G64*D64)/100</f>
        <v>25</v>
      </c>
      <c r="F64" s="172" t="s">
        <v>182</v>
      </c>
      <c r="G64" s="85">
        <f>(K64*H64)/100</f>
        <v>100</v>
      </c>
      <c r="H64" s="174">
        <v>100</v>
      </c>
      <c r="I64" s="174" t="s">
        <v>616</v>
      </c>
      <c r="J64" s="175" t="s">
        <v>183</v>
      </c>
      <c r="K64" s="175">
        <v>100</v>
      </c>
      <c r="L64" s="45">
        <v>100</v>
      </c>
      <c r="M64" s="175" t="s">
        <v>99</v>
      </c>
      <c r="N64" s="175">
        <v>5</v>
      </c>
      <c r="O64" s="101">
        <f t="shared" si="0"/>
        <v>10</v>
      </c>
      <c r="P64" s="84" t="s">
        <v>195</v>
      </c>
      <c r="Q64" s="37" t="s">
        <v>78</v>
      </c>
      <c r="R64" s="37" t="s">
        <v>25</v>
      </c>
      <c r="S64" s="37" t="s">
        <v>82</v>
      </c>
      <c r="T64" s="175" t="s">
        <v>180</v>
      </c>
      <c r="U64" s="175" t="s">
        <v>99</v>
      </c>
      <c r="V64" s="37" t="s">
        <v>14</v>
      </c>
      <c r="W64" s="175" t="s">
        <v>15</v>
      </c>
      <c r="X64" s="175" t="s">
        <v>28</v>
      </c>
      <c r="Y64" s="175" t="s">
        <v>31</v>
      </c>
      <c r="Z64" s="175" t="s">
        <v>52</v>
      </c>
      <c r="AA64" s="175"/>
      <c r="AB64" s="175">
        <v>1</v>
      </c>
      <c r="AC64" s="46">
        <v>1</v>
      </c>
      <c r="AD64" s="175" t="s">
        <v>865</v>
      </c>
      <c r="AE64" s="48">
        <v>4</v>
      </c>
      <c r="AF64" s="102" t="s">
        <v>1061</v>
      </c>
      <c r="AG64" s="175">
        <v>0</v>
      </c>
      <c r="AH64" s="175">
        <v>5</v>
      </c>
      <c r="AI64" s="165" t="s">
        <v>1183</v>
      </c>
      <c r="AJ64" s="66">
        <v>0</v>
      </c>
      <c r="AK64" s="66"/>
      <c r="AL64" s="66"/>
      <c r="AM64" s="50">
        <v>5</v>
      </c>
      <c r="AN64" s="73"/>
      <c r="AO64" s="73"/>
      <c r="AP64" s="132">
        <v>0.25</v>
      </c>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row>
    <row r="65" spans="1:158" s="6" customFormat="1" ht="135">
      <c r="A65" s="262"/>
      <c r="B65" s="282"/>
      <c r="C65" s="258" t="s">
        <v>184</v>
      </c>
      <c r="D65" s="248">
        <v>20</v>
      </c>
      <c r="E65" s="244">
        <f>(SUM(G65:G67)*D65)/100</f>
        <v>14.313571948051948</v>
      </c>
      <c r="F65" s="258" t="s">
        <v>185</v>
      </c>
      <c r="G65" s="253">
        <f>(SUM(K65:K66)*H65)/100</f>
        <v>49.99514545454545</v>
      </c>
      <c r="H65" s="248">
        <v>70</v>
      </c>
      <c r="I65" s="174" t="s">
        <v>617</v>
      </c>
      <c r="J65" s="175" t="s">
        <v>186</v>
      </c>
      <c r="K65" s="175">
        <f t="shared" si="1"/>
        <v>57.218636363636364</v>
      </c>
      <c r="L65" s="45">
        <v>70</v>
      </c>
      <c r="M65" s="175" t="s">
        <v>99</v>
      </c>
      <c r="N65" s="111">
        <v>22000</v>
      </c>
      <c r="O65" s="101">
        <f t="shared" si="0"/>
        <v>17983</v>
      </c>
      <c r="P65" s="84" t="s">
        <v>195</v>
      </c>
      <c r="Q65" s="37" t="s">
        <v>78</v>
      </c>
      <c r="R65" s="37" t="s">
        <v>25</v>
      </c>
      <c r="S65" s="37" t="s">
        <v>82</v>
      </c>
      <c r="T65" s="175" t="s">
        <v>180</v>
      </c>
      <c r="U65" s="175" t="s">
        <v>99</v>
      </c>
      <c r="V65" s="37" t="s">
        <v>14</v>
      </c>
      <c r="W65" s="175" t="s">
        <v>15</v>
      </c>
      <c r="X65" s="175" t="s">
        <v>28</v>
      </c>
      <c r="Y65" s="175" t="s">
        <v>31</v>
      </c>
      <c r="Z65" s="175" t="s">
        <v>52</v>
      </c>
      <c r="AA65" s="175"/>
      <c r="AB65" s="175" t="s">
        <v>87</v>
      </c>
      <c r="AC65" s="46">
        <v>4911</v>
      </c>
      <c r="AD65" s="175" t="s">
        <v>866</v>
      </c>
      <c r="AE65" s="46">
        <v>1126</v>
      </c>
      <c r="AF65" s="175" t="s">
        <v>1062</v>
      </c>
      <c r="AG65" s="175">
        <v>0</v>
      </c>
      <c r="AH65" s="46">
        <v>11946</v>
      </c>
      <c r="AI65" s="165" t="s">
        <v>1202</v>
      </c>
      <c r="AJ65" s="66">
        <v>0</v>
      </c>
      <c r="AK65" s="66"/>
      <c r="AL65" s="66"/>
      <c r="AM65" s="78">
        <v>22000</v>
      </c>
      <c r="AN65" s="73"/>
      <c r="AO65" s="73"/>
      <c r="AP65" s="132">
        <v>0.098</v>
      </c>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row>
    <row r="66" spans="1:158" s="6" customFormat="1" ht="112.5">
      <c r="A66" s="262"/>
      <c r="B66" s="282"/>
      <c r="C66" s="258"/>
      <c r="D66" s="248"/>
      <c r="E66" s="249"/>
      <c r="F66" s="258"/>
      <c r="G66" s="254"/>
      <c r="H66" s="248"/>
      <c r="I66" s="174" t="s">
        <v>618</v>
      </c>
      <c r="J66" s="175" t="s">
        <v>187</v>
      </c>
      <c r="K66" s="175">
        <f t="shared" si="1"/>
        <v>14.203</v>
      </c>
      <c r="L66" s="45">
        <v>30</v>
      </c>
      <c r="M66" s="175" t="s">
        <v>99</v>
      </c>
      <c r="N66" s="111">
        <v>30000</v>
      </c>
      <c r="O66" s="101">
        <f t="shared" si="0"/>
        <v>14203</v>
      </c>
      <c r="P66" s="84" t="s">
        <v>195</v>
      </c>
      <c r="Q66" s="37" t="s">
        <v>78</v>
      </c>
      <c r="R66" s="37" t="s">
        <v>25</v>
      </c>
      <c r="S66" s="37" t="s">
        <v>82</v>
      </c>
      <c r="T66" s="175" t="s">
        <v>180</v>
      </c>
      <c r="U66" s="175" t="s">
        <v>99</v>
      </c>
      <c r="V66" s="37" t="s">
        <v>14</v>
      </c>
      <c r="W66" s="175" t="s">
        <v>15</v>
      </c>
      <c r="X66" s="175" t="s">
        <v>28</v>
      </c>
      <c r="Y66" s="175" t="s">
        <v>31</v>
      </c>
      <c r="Z66" s="175" t="s">
        <v>52</v>
      </c>
      <c r="AA66" s="175"/>
      <c r="AB66" s="175">
        <v>0</v>
      </c>
      <c r="AC66" s="46">
        <v>10683</v>
      </c>
      <c r="AD66" s="175" t="s">
        <v>867</v>
      </c>
      <c r="AE66" s="175">
        <v>3520</v>
      </c>
      <c r="AF66" s="175" t="s">
        <v>1063</v>
      </c>
      <c r="AG66" s="175">
        <v>0</v>
      </c>
      <c r="AH66" s="175">
        <v>0</v>
      </c>
      <c r="AI66" s="165" t="s">
        <v>1184</v>
      </c>
      <c r="AJ66" s="66">
        <v>0</v>
      </c>
      <c r="AK66" s="66"/>
      <c r="AL66" s="66"/>
      <c r="AM66" s="78">
        <v>30000</v>
      </c>
      <c r="AN66" s="73"/>
      <c r="AO66" s="73"/>
      <c r="AP66" s="132">
        <v>0.042</v>
      </c>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row>
    <row r="67" spans="1:158" s="6" customFormat="1" ht="123.75">
      <c r="A67" s="262"/>
      <c r="B67" s="282"/>
      <c r="C67" s="258"/>
      <c r="D67" s="248"/>
      <c r="E67" s="245"/>
      <c r="F67" s="175" t="s">
        <v>188</v>
      </c>
      <c r="G67" s="189">
        <f>(K67*H67)/100</f>
        <v>21.572714285714284</v>
      </c>
      <c r="H67" s="174">
        <v>30</v>
      </c>
      <c r="I67" s="174" t="s">
        <v>619</v>
      </c>
      <c r="J67" s="175" t="s">
        <v>189</v>
      </c>
      <c r="K67" s="175">
        <f t="shared" si="1"/>
        <v>71.90904761904761</v>
      </c>
      <c r="L67" s="45">
        <v>100</v>
      </c>
      <c r="M67" s="175" t="s">
        <v>99</v>
      </c>
      <c r="N67" s="111">
        <v>420000</v>
      </c>
      <c r="O67" s="101">
        <f t="shared" si="0"/>
        <v>302018</v>
      </c>
      <c r="P67" s="40" t="s">
        <v>216</v>
      </c>
      <c r="Q67" s="37" t="s">
        <v>78</v>
      </c>
      <c r="R67" s="37" t="s">
        <v>25</v>
      </c>
      <c r="S67" s="37" t="s">
        <v>82</v>
      </c>
      <c r="T67" s="175" t="s">
        <v>180</v>
      </c>
      <c r="U67" s="175" t="s">
        <v>99</v>
      </c>
      <c r="V67" s="37" t="s">
        <v>14</v>
      </c>
      <c r="W67" s="175" t="s">
        <v>15</v>
      </c>
      <c r="X67" s="175" t="s">
        <v>17</v>
      </c>
      <c r="Y67" s="175" t="s">
        <v>63</v>
      </c>
      <c r="Z67" s="175" t="s">
        <v>52</v>
      </c>
      <c r="AA67" s="175"/>
      <c r="AB67" s="175">
        <v>0</v>
      </c>
      <c r="AC67" s="46">
        <v>51074</v>
      </c>
      <c r="AD67" s="175" t="s">
        <v>868</v>
      </c>
      <c r="AE67" s="112">
        <v>22637</v>
      </c>
      <c r="AF67" s="175" t="s">
        <v>1064</v>
      </c>
      <c r="AG67" s="175">
        <v>0</v>
      </c>
      <c r="AH67" s="175">
        <v>228307</v>
      </c>
      <c r="AI67" s="165" t="s">
        <v>1185</v>
      </c>
      <c r="AJ67" s="66">
        <v>0</v>
      </c>
      <c r="AK67" s="66"/>
      <c r="AL67" s="66"/>
      <c r="AM67" s="78">
        <v>420000</v>
      </c>
      <c r="AN67" s="73"/>
      <c r="AO67" s="73"/>
      <c r="AP67" s="132">
        <v>0.06</v>
      </c>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row>
    <row r="68" spans="1:158" s="6" customFormat="1" ht="123.75">
      <c r="A68" s="262"/>
      <c r="B68" s="283"/>
      <c r="C68" s="175" t="s">
        <v>190</v>
      </c>
      <c r="D68" s="174">
        <v>25</v>
      </c>
      <c r="E68" s="174">
        <f>(G68*D68)/100</f>
        <v>2.5</v>
      </c>
      <c r="F68" s="172" t="s">
        <v>191</v>
      </c>
      <c r="G68" s="189">
        <f>(K68*H68)/100</f>
        <v>10</v>
      </c>
      <c r="H68" s="174">
        <v>100</v>
      </c>
      <c r="I68" s="174" t="s">
        <v>620</v>
      </c>
      <c r="J68" s="175" t="s">
        <v>192</v>
      </c>
      <c r="K68" s="175">
        <f t="shared" si="1"/>
        <v>10</v>
      </c>
      <c r="L68" s="45">
        <v>100</v>
      </c>
      <c r="M68" s="175" t="s">
        <v>99</v>
      </c>
      <c r="N68" s="40">
        <v>10</v>
      </c>
      <c r="O68" s="101">
        <f aca="true" t="shared" si="3" ref="O68:O131">+AC68+AH68+AK68+AN68+AE68</f>
        <v>1</v>
      </c>
      <c r="P68" s="84" t="s">
        <v>195</v>
      </c>
      <c r="Q68" s="37" t="s">
        <v>78</v>
      </c>
      <c r="R68" s="37" t="s">
        <v>25</v>
      </c>
      <c r="S68" s="37" t="s">
        <v>82</v>
      </c>
      <c r="T68" s="175" t="s">
        <v>180</v>
      </c>
      <c r="U68" s="175" t="s">
        <v>99</v>
      </c>
      <c r="V68" s="37" t="s">
        <v>14</v>
      </c>
      <c r="W68" s="175" t="s">
        <v>15</v>
      </c>
      <c r="X68" s="175" t="s">
        <v>56</v>
      </c>
      <c r="Y68" s="175" t="s">
        <v>31</v>
      </c>
      <c r="Z68" s="175" t="s">
        <v>52</v>
      </c>
      <c r="AA68" s="175"/>
      <c r="AB68" s="175">
        <v>0</v>
      </c>
      <c r="AC68" s="175">
        <v>0</v>
      </c>
      <c r="AD68" s="175" t="s">
        <v>869</v>
      </c>
      <c r="AE68" s="175">
        <v>0</v>
      </c>
      <c r="AF68" s="175" t="s">
        <v>1065</v>
      </c>
      <c r="AG68" s="175">
        <v>0</v>
      </c>
      <c r="AH68" s="175">
        <v>1</v>
      </c>
      <c r="AI68" s="165" t="s">
        <v>1186</v>
      </c>
      <c r="AJ68" s="66">
        <v>0</v>
      </c>
      <c r="AK68" s="66"/>
      <c r="AL68" s="66"/>
      <c r="AM68" s="50">
        <v>10</v>
      </c>
      <c r="AN68" s="73"/>
      <c r="AO68" s="73"/>
      <c r="AP68" s="132">
        <v>0.25</v>
      </c>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row>
    <row r="69" spans="1:158" s="6" customFormat="1" ht="101.25">
      <c r="A69" s="272" t="s">
        <v>543</v>
      </c>
      <c r="B69" s="255">
        <f>(E69+E75+E78)</f>
        <v>32.84</v>
      </c>
      <c r="C69" s="261" t="s">
        <v>394</v>
      </c>
      <c r="D69" s="247">
        <v>40</v>
      </c>
      <c r="E69" s="255">
        <f>(SUM(G69:G74)*D69)/100</f>
        <v>15.84</v>
      </c>
      <c r="F69" s="179" t="s">
        <v>395</v>
      </c>
      <c r="G69" s="31">
        <f>(K69*H69)/100</f>
        <v>20</v>
      </c>
      <c r="H69" s="173">
        <v>40</v>
      </c>
      <c r="I69" s="173" t="s">
        <v>621</v>
      </c>
      <c r="J69" s="177" t="s">
        <v>396</v>
      </c>
      <c r="K69" s="177">
        <f aca="true" t="shared" si="4" ref="K69:K128">(O69*L69)/N69</f>
        <v>50</v>
      </c>
      <c r="L69" s="9">
        <v>100</v>
      </c>
      <c r="M69" s="177" t="s">
        <v>99</v>
      </c>
      <c r="N69" s="31">
        <v>100</v>
      </c>
      <c r="O69" s="103">
        <f t="shared" si="3"/>
        <v>50</v>
      </c>
      <c r="P69" s="3" t="s">
        <v>95</v>
      </c>
      <c r="Q69" s="11" t="s">
        <v>79</v>
      </c>
      <c r="R69" s="3" t="s">
        <v>70</v>
      </c>
      <c r="S69" s="11" t="s">
        <v>82</v>
      </c>
      <c r="T69" s="177" t="s">
        <v>397</v>
      </c>
      <c r="U69" s="177" t="s">
        <v>566</v>
      </c>
      <c r="V69" s="3" t="s">
        <v>14</v>
      </c>
      <c r="W69" s="177" t="s">
        <v>15</v>
      </c>
      <c r="X69" s="177" t="s">
        <v>54</v>
      </c>
      <c r="Y69" s="177" t="s">
        <v>8</v>
      </c>
      <c r="Z69" s="177" t="s">
        <v>52</v>
      </c>
      <c r="AA69" s="177" t="s">
        <v>42</v>
      </c>
      <c r="AB69" s="7">
        <v>25</v>
      </c>
      <c r="AC69" s="7">
        <v>25</v>
      </c>
      <c r="AD69" s="7" t="s">
        <v>848</v>
      </c>
      <c r="AE69" s="7">
        <v>0</v>
      </c>
      <c r="AF69" s="113" t="s">
        <v>1054</v>
      </c>
      <c r="AG69" s="7">
        <v>25</v>
      </c>
      <c r="AH69" s="139">
        <v>25</v>
      </c>
      <c r="AI69" s="113" t="s">
        <v>1234</v>
      </c>
      <c r="AJ69" s="7">
        <v>25</v>
      </c>
      <c r="AK69" s="7"/>
      <c r="AL69" s="7"/>
      <c r="AM69" s="14">
        <v>25</v>
      </c>
      <c r="AN69" s="76"/>
      <c r="AO69" s="76"/>
      <c r="AP69" s="132">
        <v>0.16</v>
      </c>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row>
    <row r="70" spans="1:158" s="6" customFormat="1" ht="90" customHeight="1">
      <c r="A70" s="273"/>
      <c r="B70" s="266"/>
      <c r="C70" s="261"/>
      <c r="D70" s="247"/>
      <c r="E70" s="256"/>
      <c r="F70" s="275" t="s">
        <v>398</v>
      </c>
      <c r="G70" s="237">
        <f>(SUM(K70:K71:K72:K73)*H70)/100</f>
        <v>10</v>
      </c>
      <c r="H70" s="297">
        <v>40</v>
      </c>
      <c r="I70" s="173" t="s">
        <v>622</v>
      </c>
      <c r="J70" s="177" t="s">
        <v>399</v>
      </c>
      <c r="K70" s="177">
        <f t="shared" si="4"/>
        <v>0</v>
      </c>
      <c r="L70" s="9">
        <v>25</v>
      </c>
      <c r="M70" s="177" t="s">
        <v>99</v>
      </c>
      <c r="N70" s="31">
        <v>1</v>
      </c>
      <c r="O70" s="103">
        <f t="shared" si="3"/>
        <v>0</v>
      </c>
      <c r="P70" s="3" t="s">
        <v>100</v>
      </c>
      <c r="Q70" s="11" t="s">
        <v>79</v>
      </c>
      <c r="R70" s="3" t="s">
        <v>70</v>
      </c>
      <c r="S70" s="11" t="s">
        <v>82</v>
      </c>
      <c r="T70" s="177" t="s">
        <v>397</v>
      </c>
      <c r="U70" s="177" t="s">
        <v>566</v>
      </c>
      <c r="V70" s="3" t="s">
        <v>14</v>
      </c>
      <c r="W70" s="177" t="s">
        <v>15</v>
      </c>
      <c r="X70" s="177" t="s">
        <v>54</v>
      </c>
      <c r="Y70" s="177" t="s">
        <v>8</v>
      </c>
      <c r="Z70" s="177" t="s">
        <v>52</v>
      </c>
      <c r="AA70" s="177" t="s">
        <v>42</v>
      </c>
      <c r="AB70" s="7">
        <v>0</v>
      </c>
      <c r="AC70" s="7">
        <v>0</v>
      </c>
      <c r="AD70" s="7" t="s">
        <v>849</v>
      </c>
      <c r="AE70" s="7">
        <v>0</v>
      </c>
      <c r="AF70" s="7" t="s">
        <v>849</v>
      </c>
      <c r="AG70" s="7"/>
      <c r="AH70" s="139">
        <v>0</v>
      </c>
      <c r="AI70" s="7" t="s">
        <v>849</v>
      </c>
      <c r="AJ70" s="7"/>
      <c r="AK70" s="7"/>
      <c r="AL70" s="7"/>
      <c r="AM70" s="14">
        <v>1</v>
      </c>
      <c r="AN70" s="76"/>
      <c r="AO70" s="76"/>
      <c r="AP70" s="132">
        <v>0.04</v>
      </c>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row>
    <row r="71" spans="1:158" s="6" customFormat="1" ht="67.5">
      <c r="A71" s="273"/>
      <c r="B71" s="266"/>
      <c r="C71" s="261"/>
      <c r="D71" s="247"/>
      <c r="E71" s="256"/>
      <c r="F71" s="275"/>
      <c r="G71" s="239"/>
      <c r="H71" s="297"/>
      <c r="I71" s="173" t="s">
        <v>623</v>
      </c>
      <c r="J71" s="177" t="s">
        <v>415</v>
      </c>
      <c r="K71" s="177">
        <f t="shared" si="4"/>
        <v>12.5</v>
      </c>
      <c r="L71" s="9">
        <v>25</v>
      </c>
      <c r="M71" s="177" t="s">
        <v>99</v>
      </c>
      <c r="N71" s="31">
        <v>100</v>
      </c>
      <c r="O71" s="103">
        <f t="shared" si="3"/>
        <v>50</v>
      </c>
      <c r="P71" s="3" t="s">
        <v>100</v>
      </c>
      <c r="Q71" s="11" t="s">
        <v>79</v>
      </c>
      <c r="R71" s="3" t="s">
        <v>70</v>
      </c>
      <c r="S71" s="11" t="s">
        <v>82</v>
      </c>
      <c r="T71" s="177" t="s">
        <v>397</v>
      </c>
      <c r="U71" s="177" t="s">
        <v>566</v>
      </c>
      <c r="V71" s="3" t="s">
        <v>14</v>
      </c>
      <c r="W71" s="177" t="s">
        <v>15</v>
      </c>
      <c r="X71" s="177" t="s">
        <v>54</v>
      </c>
      <c r="Y71" s="177" t="s">
        <v>8</v>
      </c>
      <c r="Z71" s="177" t="s">
        <v>52</v>
      </c>
      <c r="AA71" s="177" t="s">
        <v>42</v>
      </c>
      <c r="AB71" s="7">
        <v>25</v>
      </c>
      <c r="AC71" s="7">
        <v>25</v>
      </c>
      <c r="AD71" s="7" t="s">
        <v>850</v>
      </c>
      <c r="AE71" s="12">
        <v>0</v>
      </c>
      <c r="AF71" s="7" t="s">
        <v>1055</v>
      </c>
      <c r="AG71" s="7">
        <v>25</v>
      </c>
      <c r="AH71" s="139">
        <v>25</v>
      </c>
      <c r="AI71" s="7" t="s">
        <v>1235</v>
      </c>
      <c r="AJ71" s="7">
        <v>25</v>
      </c>
      <c r="AK71" s="7"/>
      <c r="AL71" s="7"/>
      <c r="AM71" s="14">
        <v>25</v>
      </c>
      <c r="AN71" s="76"/>
      <c r="AO71" s="76"/>
      <c r="AP71" s="132">
        <v>0.04</v>
      </c>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row>
    <row r="72" spans="1:158" s="6" customFormat="1" ht="67.5">
      <c r="A72" s="273"/>
      <c r="B72" s="266"/>
      <c r="C72" s="261"/>
      <c r="D72" s="247"/>
      <c r="E72" s="256"/>
      <c r="F72" s="275"/>
      <c r="G72" s="239"/>
      <c r="H72" s="297"/>
      <c r="I72" s="173" t="s">
        <v>624</v>
      </c>
      <c r="J72" s="177" t="s">
        <v>416</v>
      </c>
      <c r="K72" s="177">
        <f t="shared" si="4"/>
        <v>0</v>
      </c>
      <c r="L72" s="9">
        <v>25</v>
      </c>
      <c r="M72" s="177" t="s">
        <v>99</v>
      </c>
      <c r="N72" s="31">
        <v>1</v>
      </c>
      <c r="O72" s="103">
        <f t="shared" si="3"/>
        <v>0</v>
      </c>
      <c r="P72" s="3" t="s">
        <v>100</v>
      </c>
      <c r="Q72" s="11" t="s">
        <v>79</v>
      </c>
      <c r="R72" s="3" t="s">
        <v>70</v>
      </c>
      <c r="S72" s="11" t="s">
        <v>82</v>
      </c>
      <c r="T72" s="177" t="s">
        <v>397</v>
      </c>
      <c r="U72" s="177" t="s">
        <v>566</v>
      </c>
      <c r="V72" s="3" t="s">
        <v>14</v>
      </c>
      <c r="W72" s="177" t="s">
        <v>15</v>
      </c>
      <c r="X72" s="177" t="s">
        <v>54</v>
      </c>
      <c r="Y72" s="177" t="s">
        <v>8</v>
      </c>
      <c r="Z72" s="177" t="s">
        <v>52</v>
      </c>
      <c r="AA72" s="177" t="s">
        <v>42</v>
      </c>
      <c r="AB72" s="7">
        <v>0</v>
      </c>
      <c r="AC72" s="7">
        <v>0</v>
      </c>
      <c r="AD72" s="7" t="s">
        <v>849</v>
      </c>
      <c r="AE72" s="7">
        <v>0</v>
      </c>
      <c r="AF72" s="7" t="s">
        <v>849</v>
      </c>
      <c r="AG72" s="7"/>
      <c r="AH72" s="139">
        <v>0</v>
      </c>
      <c r="AI72" s="7" t="s">
        <v>849</v>
      </c>
      <c r="AJ72" s="7"/>
      <c r="AK72" s="7"/>
      <c r="AL72" s="7"/>
      <c r="AM72" s="14">
        <v>1</v>
      </c>
      <c r="AN72" s="76"/>
      <c r="AO72" s="76"/>
      <c r="AP72" s="132">
        <v>0.04</v>
      </c>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row>
    <row r="73" spans="1:158" s="6" customFormat="1" ht="90">
      <c r="A73" s="273"/>
      <c r="B73" s="266"/>
      <c r="C73" s="261"/>
      <c r="D73" s="247"/>
      <c r="E73" s="256"/>
      <c r="F73" s="275"/>
      <c r="G73" s="238"/>
      <c r="H73" s="297"/>
      <c r="I73" s="173" t="s">
        <v>625</v>
      </c>
      <c r="J73" s="177" t="s">
        <v>1053</v>
      </c>
      <c r="K73" s="177">
        <f t="shared" si="4"/>
        <v>12.5</v>
      </c>
      <c r="L73" s="9">
        <v>25</v>
      </c>
      <c r="M73" s="177" t="s">
        <v>99</v>
      </c>
      <c r="N73" s="31">
        <v>100</v>
      </c>
      <c r="O73" s="103">
        <f t="shared" si="3"/>
        <v>50</v>
      </c>
      <c r="P73" s="3" t="s">
        <v>95</v>
      </c>
      <c r="Q73" s="11" t="s">
        <v>79</v>
      </c>
      <c r="R73" s="3" t="s">
        <v>70</v>
      </c>
      <c r="S73" s="11" t="s">
        <v>82</v>
      </c>
      <c r="T73" s="177" t="s">
        <v>397</v>
      </c>
      <c r="U73" s="177" t="s">
        <v>566</v>
      </c>
      <c r="V73" s="3" t="s">
        <v>14</v>
      </c>
      <c r="W73" s="177" t="s">
        <v>15</v>
      </c>
      <c r="X73" s="177" t="s">
        <v>54</v>
      </c>
      <c r="Y73" s="177" t="s">
        <v>8</v>
      </c>
      <c r="Z73" s="177" t="s">
        <v>52</v>
      </c>
      <c r="AA73" s="177" t="s">
        <v>42</v>
      </c>
      <c r="AB73" s="7">
        <v>25</v>
      </c>
      <c r="AC73" s="7">
        <v>25</v>
      </c>
      <c r="AD73" s="7" t="s">
        <v>851</v>
      </c>
      <c r="AE73" s="12">
        <v>0</v>
      </c>
      <c r="AF73" s="7" t="s">
        <v>1056</v>
      </c>
      <c r="AG73" s="7">
        <v>25</v>
      </c>
      <c r="AH73" s="139">
        <v>25</v>
      </c>
      <c r="AI73" s="7" t="s">
        <v>1236</v>
      </c>
      <c r="AJ73" s="7">
        <v>25</v>
      </c>
      <c r="AK73" s="7"/>
      <c r="AL73" s="7"/>
      <c r="AM73" s="14">
        <v>25</v>
      </c>
      <c r="AN73" s="76"/>
      <c r="AO73" s="76"/>
      <c r="AP73" s="132">
        <v>0.04</v>
      </c>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row>
    <row r="74" spans="1:158" s="6" customFormat="1" ht="67.5">
      <c r="A74" s="273"/>
      <c r="B74" s="266"/>
      <c r="C74" s="261"/>
      <c r="D74" s="247"/>
      <c r="E74" s="257"/>
      <c r="F74" s="179" t="s">
        <v>400</v>
      </c>
      <c r="G74" s="31">
        <f>(K74*H74)/100</f>
        <v>9.6</v>
      </c>
      <c r="H74" s="173">
        <v>20</v>
      </c>
      <c r="I74" s="173" t="s">
        <v>679</v>
      </c>
      <c r="J74" s="177" t="s">
        <v>401</v>
      </c>
      <c r="K74" s="177">
        <f t="shared" si="4"/>
        <v>48</v>
      </c>
      <c r="L74" s="9">
        <v>100</v>
      </c>
      <c r="M74" s="177" t="s">
        <v>99</v>
      </c>
      <c r="N74" s="31">
        <v>100</v>
      </c>
      <c r="O74" s="103">
        <f t="shared" si="3"/>
        <v>48</v>
      </c>
      <c r="P74" s="3" t="s">
        <v>95</v>
      </c>
      <c r="Q74" s="11" t="s">
        <v>79</v>
      </c>
      <c r="R74" s="3" t="s">
        <v>70</v>
      </c>
      <c r="S74" s="11" t="s">
        <v>82</v>
      </c>
      <c r="T74" s="177" t="s">
        <v>397</v>
      </c>
      <c r="U74" s="177" t="s">
        <v>566</v>
      </c>
      <c r="V74" s="3" t="s">
        <v>14</v>
      </c>
      <c r="W74" s="177" t="s">
        <v>15</v>
      </c>
      <c r="X74" s="177" t="s">
        <v>54</v>
      </c>
      <c r="Y74" s="177" t="s">
        <v>8</v>
      </c>
      <c r="Z74" s="177" t="s">
        <v>52</v>
      </c>
      <c r="AA74" s="177" t="s">
        <v>42</v>
      </c>
      <c r="AB74" s="7">
        <v>25</v>
      </c>
      <c r="AC74" s="7">
        <v>23</v>
      </c>
      <c r="AD74" s="7" t="s">
        <v>852</v>
      </c>
      <c r="AE74" s="12">
        <v>0</v>
      </c>
      <c r="AF74" s="7" t="s">
        <v>1057</v>
      </c>
      <c r="AG74" s="7">
        <v>25</v>
      </c>
      <c r="AH74" s="139">
        <v>25</v>
      </c>
      <c r="AI74" s="7" t="s">
        <v>1237</v>
      </c>
      <c r="AJ74" s="7">
        <v>25</v>
      </c>
      <c r="AK74" s="7"/>
      <c r="AL74" s="7"/>
      <c r="AM74" s="14">
        <v>25</v>
      </c>
      <c r="AN74" s="76"/>
      <c r="AO74" s="76"/>
      <c r="AP74" s="132">
        <v>0.08</v>
      </c>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row>
    <row r="75" spans="1:158" s="6" customFormat="1" ht="78.75">
      <c r="A75" s="273"/>
      <c r="B75" s="266"/>
      <c r="C75" s="261" t="s">
        <v>402</v>
      </c>
      <c r="D75" s="247">
        <v>40</v>
      </c>
      <c r="E75" s="255">
        <f>(G75*D75)/100</f>
        <v>8</v>
      </c>
      <c r="F75" s="275" t="s">
        <v>403</v>
      </c>
      <c r="G75" s="237">
        <f>(SUM(K75:K76:K77)*H75)/100</f>
        <v>20</v>
      </c>
      <c r="H75" s="255">
        <v>100</v>
      </c>
      <c r="I75" s="173" t="s">
        <v>680</v>
      </c>
      <c r="J75" s="179" t="s">
        <v>404</v>
      </c>
      <c r="K75" s="177">
        <f t="shared" si="4"/>
        <v>20</v>
      </c>
      <c r="L75" s="9">
        <v>40</v>
      </c>
      <c r="M75" s="177" t="s">
        <v>99</v>
      </c>
      <c r="N75" s="31">
        <v>100</v>
      </c>
      <c r="O75" s="103">
        <f t="shared" si="3"/>
        <v>50</v>
      </c>
      <c r="P75" s="3" t="s">
        <v>95</v>
      </c>
      <c r="Q75" s="11" t="s">
        <v>79</v>
      </c>
      <c r="R75" s="3" t="s">
        <v>70</v>
      </c>
      <c r="S75" s="11" t="s">
        <v>82</v>
      </c>
      <c r="T75" s="177" t="s">
        <v>397</v>
      </c>
      <c r="U75" s="177" t="s">
        <v>566</v>
      </c>
      <c r="V75" s="3" t="s">
        <v>14</v>
      </c>
      <c r="W75" s="177" t="s">
        <v>15</v>
      </c>
      <c r="X75" s="177" t="s">
        <v>17</v>
      </c>
      <c r="Y75" s="177" t="s">
        <v>8</v>
      </c>
      <c r="Z75" s="177" t="s">
        <v>52</v>
      </c>
      <c r="AA75" s="177" t="s">
        <v>42</v>
      </c>
      <c r="AB75" s="7">
        <v>25</v>
      </c>
      <c r="AC75" s="7">
        <v>25</v>
      </c>
      <c r="AD75" s="7" t="s">
        <v>853</v>
      </c>
      <c r="AE75" s="12">
        <v>12.5</v>
      </c>
      <c r="AF75" s="7" t="s">
        <v>1058</v>
      </c>
      <c r="AG75" s="7">
        <v>25</v>
      </c>
      <c r="AH75" s="139">
        <v>12.5</v>
      </c>
      <c r="AI75" s="7" t="s">
        <v>1238</v>
      </c>
      <c r="AJ75" s="7">
        <v>25</v>
      </c>
      <c r="AK75" s="7"/>
      <c r="AL75" s="7"/>
      <c r="AM75" s="14">
        <v>25</v>
      </c>
      <c r="AN75" s="76"/>
      <c r="AO75" s="76"/>
      <c r="AP75" s="132">
        <v>0.16</v>
      </c>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row>
    <row r="76" spans="1:158" s="6" customFormat="1" ht="67.5">
      <c r="A76" s="273"/>
      <c r="B76" s="266"/>
      <c r="C76" s="261"/>
      <c r="D76" s="247"/>
      <c r="E76" s="256"/>
      <c r="F76" s="275"/>
      <c r="G76" s="239"/>
      <c r="H76" s="256"/>
      <c r="I76" s="173" t="s">
        <v>626</v>
      </c>
      <c r="J76" s="179" t="s">
        <v>405</v>
      </c>
      <c r="K76" s="177">
        <f t="shared" si="4"/>
        <v>0</v>
      </c>
      <c r="L76" s="9">
        <v>30</v>
      </c>
      <c r="M76" s="177" t="s">
        <v>99</v>
      </c>
      <c r="N76" s="31">
        <v>1</v>
      </c>
      <c r="O76" s="103">
        <f t="shared" si="3"/>
        <v>0</v>
      </c>
      <c r="P76" s="3" t="s">
        <v>100</v>
      </c>
      <c r="Q76" s="11" t="s">
        <v>79</v>
      </c>
      <c r="R76" s="3" t="s">
        <v>70</v>
      </c>
      <c r="S76" s="11" t="s">
        <v>82</v>
      </c>
      <c r="T76" s="177" t="s">
        <v>397</v>
      </c>
      <c r="U76" s="177" t="s">
        <v>566</v>
      </c>
      <c r="V76" s="3" t="s">
        <v>14</v>
      </c>
      <c r="W76" s="177" t="s">
        <v>15</v>
      </c>
      <c r="X76" s="177" t="s">
        <v>17</v>
      </c>
      <c r="Y76" s="177" t="s">
        <v>8</v>
      </c>
      <c r="Z76" s="177" t="s">
        <v>52</v>
      </c>
      <c r="AA76" s="177" t="s">
        <v>42</v>
      </c>
      <c r="AB76" s="7">
        <v>0</v>
      </c>
      <c r="AC76" s="7">
        <v>0</v>
      </c>
      <c r="AD76" s="7" t="s">
        <v>849</v>
      </c>
      <c r="AE76" s="7">
        <v>0</v>
      </c>
      <c r="AF76" s="7" t="s">
        <v>849</v>
      </c>
      <c r="AG76" s="7"/>
      <c r="AH76" s="139">
        <v>0</v>
      </c>
      <c r="AI76" s="7" t="s">
        <v>849</v>
      </c>
      <c r="AJ76" s="7"/>
      <c r="AK76" s="7"/>
      <c r="AL76" s="7"/>
      <c r="AM76" s="14">
        <v>1</v>
      </c>
      <c r="AN76" s="76"/>
      <c r="AO76" s="76"/>
      <c r="AP76" s="132">
        <v>0.12</v>
      </c>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row>
    <row r="77" spans="1:158" s="6" customFormat="1" ht="67.5">
      <c r="A77" s="273"/>
      <c r="B77" s="266"/>
      <c r="C77" s="261"/>
      <c r="D77" s="247"/>
      <c r="E77" s="257"/>
      <c r="F77" s="275"/>
      <c r="G77" s="238"/>
      <c r="H77" s="257"/>
      <c r="I77" s="173" t="s">
        <v>627</v>
      </c>
      <c r="J77" s="179" t="s">
        <v>406</v>
      </c>
      <c r="K77" s="177">
        <f t="shared" si="4"/>
        <v>0</v>
      </c>
      <c r="L77" s="9">
        <v>30</v>
      </c>
      <c r="M77" s="177" t="s">
        <v>99</v>
      </c>
      <c r="N77" s="31">
        <v>1</v>
      </c>
      <c r="O77" s="103">
        <f t="shared" si="3"/>
        <v>0</v>
      </c>
      <c r="P77" s="3" t="s">
        <v>100</v>
      </c>
      <c r="Q77" s="11" t="s">
        <v>79</v>
      </c>
      <c r="R77" s="3" t="s">
        <v>70</v>
      </c>
      <c r="S77" s="11" t="s">
        <v>82</v>
      </c>
      <c r="T77" s="177" t="s">
        <v>397</v>
      </c>
      <c r="U77" s="177" t="s">
        <v>566</v>
      </c>
      <c r="V77" s="3" t="s">
        <v>14</v>
      </c>
      <c r="W77" s="177" t="s">
        <v>15</v>
      </c>
      <c r="X77" s="177" t="s">
        <v>17</v>
      </c>
      <c r="Y77" s="177" t="s">
        <v>8</v>
      </c>
      <c r="Z77" s="177" t="s">
        <v>52</v>
      </c>
      <c r="AA77" s="177" t="s">
        <v>42</v>
      </c>
      <c r="AB77" s="7">
        <v>0</v>
      </c>
      <c r="AC77" s="7">
        <v>0</v>
      </c>
      <c r="AD77" s="7" t="s">
        <v>849</v>
      </c>
      <c r="AE77" s="7">
        <v>0</v>
      </c>
      <c r="AF77" s="7" t="s">
        <v>849</v>
      </c>
      <c r="AG77" s="7"/>
      <c r="AH77" s="139">
        <v>0</v>
      </c>
      <c r="AI77" s="7" t="s">
        <v>849</v>
      </c>
      <c r="AJ77" s="7"/>
      <c r="AK77" s="7"/>
      <c r="AL77" s="7"/>
      <c r="AM77" s="14">
        <v>1</v>
      </c>
      <c r="AN77" s="76"/>
      <c r="AO77" s="76"/>
      <c r="AP77" s="132">
        <v>0.12</v>
      </c>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row>
    <row r="78" spans="1:158" s="6" customFormat="1" ht="56.25" customHeight="1">
      <c r="A78" s="273"/>
      <c r="B78" s="266"/>
      <c r="C78" s="261" t="s">
        <v>407</v>
      </c>
      <c r="D78" s="247">
        <v>20</v>
      </c>
      <c r="E78" s="255">
        <f>(SUM(G78:G80)*D78)/100</f>
        <v>9</v>
      </c>
      <c r="F78" s="177" t="s">
        <v>408</v>
      </c>
      <c r="G78" s="31">
        <f>(K78*H78)/100</f>
        <v>0</v>
      </c>
      <c r="H78" s="173">
        <v>20</v>
      </c>
      <c r="I78" s="173" t="s">
        <v>628</v>
      </c>
      <c r="J78" s="177" t="s">
        <v>409</v>
      </c>
      <c r="K78" s="177">
        <f t="shared" si="4"/>
        <v>0</v>
      </c>
      <c r="L78" s="9">
        <v>100</v>
      </c>
      <c r="M78" s="177" t="s">
        <v>99</v>
      </c>
      <c r="N78" s="71">
        <v>1</v>
      </c>
      <c r="O78" s="103">
        <f t="shared" si="3"/>
        <v>0</v>
      </c>
      <c r="P78" s="3" t="s">
        <v>100</v>
      </c>
      <c r="Q78" s="11" t="s">
        <v>79</v>
      </c>
      <c r="R78" s="3" t="s">
        <v>70</v>
      </c>
      <c r="S78" s="11" t="s">
        <v>82</v>
      </c>
      <c r="T78" s="177" t="s">
        <v>397</v>
      </c>
      <c r="U78" s="177" t="s">
        <v>566</v>
      </c>
      <c r="V78" s="3" t="s">
        <v>14</v>
      </c>
      <c r="W78" s="177" t="s">
        <v>15</v>
      </c>
      <c r="X78" s="177" t="s">
        <v>34</v>
      </c>
      <c r="Y78" s="177" t="s">
        <v>8</v>
      </c>
      <c r="Z78" s="177" t="s">
        <v>52</v>
      </c>
      <c r="AA78" s="177" t="s">
        <v>42</v>
      </c>
      <c r="AB78" s="177">
        <v>0</v>
      </c>
      <c r="AC78" s="177">
        <v>0</v>
      </c>
      <c r="AD78" s="177" t="s">
        <v>849</v>
      </c>
      <c r="AE78" s="7">
        <v>0</v>
      </c>
      <c r="AF78" s="177" t="s">
        <v>849</v>
      </c>
      <c r="AG78" s="177"/>
      <c r="AH78" s="142">
        <v>0</v>
      </c>
      <c r="AI78" s="7" t="s">
        <v>849</v>
      </c>
      <c r="AJ78" s="69"/>
      <c r="AK78" s="69"/>
      <c r="AL78" s="69"/>
      <c r="AM78" s="28">
        <v>1</v>
      </c>
      <c r="AN78" s="76"/>
      <c r="AO78" s="76"/>
      <c r="AP78" s="132">
        <v>0.04</v>
      </c>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row>
    <row r="79" spans="1:158" s="6" customFormat="1" ht="78.75" customHeight="1">
      <c r="A79" s="273"/>
      <c r="B79" s="266"/>
      <c r="C79" s="261"/>
      <c r="D79" s="247"/>
      <c r="E79" s="256"/>
      <c r="F79" s="177" t="s">
        <v>410</v>
      </c>
      <c r="G79" s="31">
        <f>(K79*H79)/100</f>
        <v>0</v>
      </c>
      <c r="H79" s="173">
        <v>20</v>
      </c>
      <c r="I79" s="173" t="s">
        <v>681</v>
      </c>
      <c r="J79" s="177" t="s">
        <v>411</v>
      </c>
      <c r="K79" s="177">
        <f t="shared" si="4"/>
        <v>0</v>
      </c>
      <c r="L79" s="9">
        <v>100</v>
      </c>
      <c r="M79" s="177" t="s">
        <v>99</v>
      </c>
      <c r="N79" s="71">
        <v>10</v>
      </c>
      <c r="O79" s="103">
        <f t="shared" si="3"/>
        <v>0</v>
      </c>
      <c r="P79" s="3" t="s">
        <v>100</v>
      </c>
      <c r="Q79" s="11" t="s">
        <v>79</v>
      </c>
      <c r="R79" s="3" t="s">
        <v>70</v>
      </c>
      <c r="S79" s="11" t="s">
        <v>84</v>
      </c>
      <c r="T79" s="177" t="s">
        <v>397</v>
      </c>
      <c r="U79" s="11" t="s">
        <v>412</v>
      </c>
      <c r="V79" s="3" t="s">
        <v>14</v>
      </c>
      <c r="W79" s="177" t="s">
        <v>15</v>
      </c>
      <c r="X79" s="177" t="s">
        <v>34</v>
      </c>
      <c r="Y79" s="177" t="s">
        <v>8</v>
      </c>
      <c r="Z79" s="177" t="s">
        <v>52</v>
      </c>
      <c r="AA79" s="177" t="s">
        <v>42</v>
      </c>
      <c r="AB79" s="177">
        <v>0</v>
      </c>
      <c r="AC79" s="177">
        <v>0</v>
      </c>
      <c r="AD79" s="177" t="s">
        <v>854</v>
      </c>
      <c r="AE79" s="7">
        <v>0</v>
      </c>
      <c r="AF79" s="177" t="s">
        <v>854</v>
      </c>
      <c r="AG79" s="177">
        <v>5</v>
      </c>
      <c r="AH79" s="142">
        <v>0</v>
      </c>
      <c r="AI79" s="142" t="s">
        <v>1239</v>
      </c>
      <c r="AJ79" s="69"/>
      <c r="AK79" s="69"/>
      <c r="AL79" s="69"/>
      <c r="AM79" s="28">
        <v>5</v>
      </c>
      <c r="AN79" s="76"/>
      <c r="AO79" s="76"/>
      <c r="AP79" s="132">
        <v>0.04</v>
      </c>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row>
    <row r="80" spans="1:158" s="6" customFormat="1" ht="75" customHeight="1">
      <c r="A80" s="274"/>
      <c r="B80" s="267"/>
      <c r="C80" s="261"/>
      <c r="D80" s="247"/>
      <c r="E80" s="257"/>
      <c r="F80" s="177" t="s">
        <v>413</v>
      </c>
      <c r="G80" s="31">
        <f>(K80*H80)/100</f>
        <v>45</v>
      </c>
      <c r="H80" s="173">
        <v>60</v>
      </c>
      <c r="I80" s="173" t="s">
        <v>682</v>
      </c>
      <c r="J80" s="177" t="s">
        <v>414</v>
      </c>
      <c r="K80" s="177">
        <f t="shared" si="4"/>
        <v>75</v>
      </c>
      <c r="L80" s="9">
        <v>100</v>
      </c>
      <c r="M80" s="177" t="s">
        <v>99</v>
      </c>
      <c r="N80" s="71">
        <v>8</v>
      </c>
      <c r="O80" s="103">
        <f t="shared" si="3"/>
        <v>6</v>
      </c>
      <c r="P80" s="177" t="s">
        <v>114</v>
      </c>
      <c r="Q80" s="11" t="s">
        <v>79</v>
      </c>
      <c r="R80" s="3" t="s">
        <v>70</v>
      </c>
      <c r="S80" s="11" t="s">
        <v>82</v>
      </c>
      <c r="T80" s="177" t="s">
        <v>397</v>
      </c>
      <c r="U80" s="11" t="s">
        <v>133</v>
      </c>
      <c r="V80" s="3" t="s">
        <v>14</v>
      </c>
      <c r="W80" s="177" t="s">
        <v>15</v>
      </c>
      <c r="X80" s="177" t="s">
        <v>34</v>
      </c>
      <c r="Y80" s="177" t="s">
        <v>8</v>
      </c>
      <c r="Z80" s="177" t="s">
        <v>52</v>
      </c>
      <c r="AA80" s="177" t="s">
        <v>42</v>
      </c>
      <c r="AB80" s="177">
        <v>2</v>
      </c>
      <c r="AC80" s="177">
        <v>2</v>
      </c>
      <c r="AD80" s="177" t="s">
        <v>855</v>
      </c>
      <c r="AE80" s="177">
        <v>2</v>
      </c>
      <c r="AF80" s="177" t="s">
        <v>1059</v>
      </c>
      <c r="AG80" s="177">
        <v>2</v>
      </c>
      <c r="AH80" s="142">
        <v>2</v>
      </c>
      <c r="AI80" s="142" t="s">
        <v>1240</v>
      </c>
      <c r="AJ80" s="69">
        <v>2</v>
      </c>
      <c r="AK80" s="69"/>
      <c r="AL80" s="69"/>
      <c r="AM80" s="28">
        <v>2</v>
      </c>
      <c r="AN80" s="76"/>
      <c r="AO80" s="76"/>
      <c r="AP80" s="132">
        <v>0.12</v>
      </c>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row>
    <row r="81" spans="1:158" s="6" customFormat="1" ht="101.25">
      <c r="A81" s="319" t="s">
        <v>544</v>
      </c>
      <c r="B81" s="244">
        <f>(E81+E84+E87+E91+E95)</f>
        <v>36.55442157482665</v>
      </c>
      <c r="C81" s="258" t="s">
        <v>454</v>
      </c>
      <c r="D81" s="248">
        <v>15</v>
      </c>
      <c r="E81" s="244">
        <f>(SUM(G81:G83)*D81)/100</f>
        <v>12.80442157482665</v>
      </c>
      <c r="F81" s="246" t="s">
        <v>455</v>
      </c>
      <c r="G81" s="253">
        <f>(SUM(K81:K82)*H81)/100</f>
        <v>35.362810498844325</v>
      </c>
      <c r="H81" s="248">
        <v>50</v>
      </c>
      <c r="I81" s="174" t="s">
        <v>683</v>
      </c>
      <c r="J81" s="175" t="s">
        <v>456</v>
      </c>
      <c r="K81" s="175">
        <f t="shared" si="4"/>
        <v>51.59562099768865</v>
      </c>
      <c r="L81" s="52">
        <v>50</v>
      </c>
      <c r="M81" s="53">
        <v>9361333</v>
      </c>
      <c r="N81" s="54">
        <v>9861333</v>
      </c>
      <c r="O81" s="101">
        <f t="shared" si="3"/>
        <v>10176032</v>
      </c>
      <c r="P81" s="37" t="s">
        <v>100</v>
      </c>
      <c r="Q81" s="37" t="s">
        <v>77</v>
      </c>
      <c r="R81" s="37" t="s">
        <v>25</v>
      </c>
      <c r="S81" s="37" t="s">
        <v>82</v>
      </c>
      <c r="T81" s="175" t="s">
        <v>457</v>
      </c>
      <c r="U81" s="175" t="s">
        <v>458</v>
      </c>
      <c r="V81" s="37" t="s">
        <v>26</v>
      </c>
      <c r="W81" s="175" t="s">
        <v>27</v>
      </c>
      <c r="X81" s="175" t="s">
        <v>28</v>
      </c>
      <c r="Y81" s="175" t="s">
        <v>31</v>
      </c>
      <c r="Z81" s="175" t="s">
        <v>29</v>
      </c>
      <c r="AA81" s="175" t="s">
        <v>30</v>
      </c>
      <c r="AB81" s="54">
        <v>250000</v>
      </c>
      <c r="AC81" s="54">
        <v>10075547</v>
      </c>
      <c r="AD81" s="162" t="s">
        <v>802</v>
      </c>
      <c r="AE81" s="163">
        <v>0</v>
      </c>
      <c r="AF81" s="162" t="s">
        <v>995</v>
      </c>
      <c r="AG81" s="162">
        <v>250000</v>
      </c>
      <c r="AH81" s="162">
        <v>100485</v>
      </c>
      <c r="AI81" s="164" t="s">
        <v>1127</v>
      </c>
      <c r="AJ81" s="54">
        <v>250000</v>
      </c>
      <c r="AK81" s="54"/>
      <c r="AL81" s="54"/>
      <c r="AM81" s="55">
        <v>250000</v>
      </c>
      <c r="AN81" s="73"/>
      <c r="AO81" s="73"/>
      <c r="AP81" s="132">
        <v>0.0375</v>
      </c>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row>
    <row r="82" spans="1:158" s="6" customFormat="1" ht="85.5" customHeight="1">
      <c r="A82" s="320"/>
      <c r="B82" s="282"/>
      <c r="C82" s="258"/>
      <c r="D82" s="248"/>
      <c r="E82" s="249"/>
      <c r="F82" s="246"/>
      <c r="G82" s="254"/>
      <c r="H82" s="248"/>
      <c r="I82" s="174" t="s">
        <v>684</v>
      </c>
      <c r="J82" s="175" t="s">
        <v>459</v>
      </c>
      <c r="K82" s="175">
        <f t="shared" si="4"/>
        <v>19.13</v>
      </c>
      <c r="L82" s="52">
        <v>50</v>
      </c>
      <c r="M82" s="175" t="s">
        <v>99</v>
      </c>
      <c r="N82" s="54">
        <v>25000</v>
      </c>
      <c r="O82" s="101">
        <f t="shared" si="3"/>
        <v>9565</v>
      </c>
      <c r="P82" s="37" t="s">
        <v>100</v>
      </c>
      <c r="Q82" s="37" t="s">
        <v>77</v>
      </c>
      <c r="R82" s="37" t="s">
        <v>25</v>
      </c>
      <c r="S82" s="37" t="s">
        <v>82</v>
      </c>
      <c r="T82" s="175" t="s">
        <v>457</v>
      </c>
      <c r="U82" s="175" t="s">
        <v>458</v>
      </c>
      <c r="V82" s="37" t="s">
        <v>26</v>
      </c>
      <c r="W82" s="175" t="s">
        <v>27</v>
      </c>
      <c r="X82" s="175" t="s">
        <v>28</v>
      </c>
      <c r="Y82" s="175" t="s">
        <v>31</v>
      </c>
      <c r="Z82" s="175" t="s">
        <v>29</v>
      </c>
      <c r="AA82" s="175" t="s">
        <v>30</v>
      </c>
      <c r="AB82" s="54">
        <v>6250</v>
      </c>
      <c r="AC82" s="54">
        <v>5796</v>
      </c>
      <c r="AD82" s="163" t="s">
        <v>803</v>
      </c>
      <c r="AE82" s="163">
        <v>1973</v>
      </c>
      <c r="AF82" s="162" t="s">
        <v>996</v>
      </c>
      <c r="AG82" s="162">
        <v>6250</v>
      </c>
      <c r="AH82" s="162">
        <v>1796</v>
      </c>
      <c r="AI82" s="162" t="s">
        <v>1128</v>
      </c>
      <c r="AJ82" s="54">
        <v>6250</v>
      </c>
      <c r="AK82" s="54"/>
      <c r="AL82" s="54"/>
      <c r="AM82" s="55">
        <v>6250</v>
      </c>
      <c r="AN82" s="73"/>
      <c r="AO82" s="73"/>
      <c r="AP82" s="132">
        <v>0.0375</v>
      </c>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row>
    <row r="83" spans="1:158" s="6" customFormat="1" ht="110.25" customHeight="1">
      <c r="A83" s="320"/>
      <c r="B83" s="282"/>
      <c r="C83" s="258"/>
      <c r="D83" s="248"/>
      <c r="E83" s="245"/>
      <c r="F83" s="172" t="s">
        <v>460</v>
      </c>
      <c r="G83" s="189">
        <f>(K83*H83)/100</f>
        <v>50</v>
      </c>
      <c r="H83" s="174">
        <v>50</v>
      </c>
      <c r="I83" s="174" t="s">
        <v>629</v>
      </c>
      <c r="J83" s="175" t="s">
        <v>460</v>
      </c>
      <c r="K83" s="175">
        <f t="shared" si="4"/>
        <v>100</v>
      </c>
      <c r="L83" s="48">
        <v>100</v>
      </c>
      <c r="M83" s="175" t="s">
        <v>99</v>
      </c>
      <c r="N83" s="48">
        <v>1</v>
      </c>
      <c r="O83" s="101">
        <f t="shared" si="3"/>
        <v>1</v>
      </c>
      <c r="P83" s="37" t="s">
        <v>100</v>
      </c>
      <c r="Q83" s="37" t="s">
        <v>77</v>
      </c>
      <c r="R83" s="37" t="s">
        <v>32</v>
      </c>
      <c r="S83" s="37" t="s">
        <v>82</v>
      </c>
      <c r="T83" s="175" t="s">
        <v>457</v>
      </c>
      <c r="U83" s="175" t="s">
        <v>458</v>
      </c>
      <c r="V83" s="37" t="s">
        <v>26</v>
      </c>
      <c r="W83" s="175" t="s">
        <v>27</v>
      </c>
      <c r="X83" s="175" t="s">
        <v>28</v>
      </c>
      <c r="Y83" s="175" t="s">
        <v>31</v>
      </c>
      <c r="Z83" s="175" t="s">
        <v>29</v>
      </c>
      <c r="AA83" s="175" t="s">
        <v>30</v>
      </c>
      <c r="AB83" s="175">
        <v>0</v>
      </c>
      <c r="AC83" s="175">
        <v>1</v>
      </c>
      <c r="AD83" s="175" t="s">
        <v>804</v>
      </c>
      <c r="AE83" s="175">
        <v>0</v>
      </c>
      <c r="AF83" s="54" t="s">
        <v>997</v>
      </c>
      <c r="AG83" s="175">
        <v>1</v>
      </c>
      <c r="AH83" s="175">
        <v>0</v>
      </c>
      <c r="AI83" s="175" t="s">
        <v>1244</v>
      </c>
      <c r="AJ83" s="66">
        <v>1</v>
      </c>
      <c r="AK83" s="66"/>
      <c r="AL83" s="66"/>
      <c r="AM83" s="50">
        <v>1</v>
      </c>
      <c r="AN83" s="73"/>
      <c r="AO83" s="73"/>
      <c r="AP83" s="132">
        <v>0.075</v>
      </c>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row>
    <row r="84" spans="1:158" s="6" customFormat="1" ht="78.75" customHeight="1">
      <c r="A84" s="320"/>
      <c r="B84" s="282"/>
      <c r="C84" s="290" t="s">
        <v>465</v>
      </c>
      <c r="D84" s="248">
        <v>20</v>
      </c>
      <c r="E84" s="244">
        <f>(SUM(G84:G86)*D84)/100</f>
        <v>0</v>
      </c>
      <c r="F84" s="246" t="s">
        <v>461</v>
      </c>
      <c r="G84" s="253">
        <f>(SUM(K84:K85)*H84)/100</f>
        <v>0</v>
      </c>
      <c r="H84" s="248">
        <v>75</v>
      </c>
      <c r="I84" s="174" t="s">
        <v>636</v>
      </c>
      <c r="J84" s="175" t="s">
        <v>462</v>
      </c>
      <c r="K84" s="175">
        <f t="shared" si="4"/>
        <v>0</v>
      </c>
      <c r="L84" s="48">
        <v>50</v>
      </c>
      <c r="M84" s="175" t="s">
        <v>99</v>
      </c>
      <c r="N84" s="174">
        <v>1</v>
      </c>
      <c r="O84" s="101">
        <f t="shared" si="3"/>
        <v>0</v>
      </c>
      <c r="P84" s="37" t="s">
        <v>100</v>
      </c>
      <c r="Q84" s="37" t="s">
        <v>77</v>
      </c>
      <c r="R84" s="37" t="s">
        <v>33</v>
      </c>
      <c r="S84" s="37" t="s">
        <v>82</v>
      </c>
      <c r="T84" s="175" t="s">
        <v>463</v>
      </c>
      <c r="U84" s="175" t="s">
        <v>464</v>
      </c>
      <c r="V84" s="37" t="s">
        <v>60</v>
      </c>
      <c r="W84" s="175" t="s">
        <v>27</v>
      </c>
      <c r="X84" s="175" t="s">
        <v>28</v>
      </c>
      <c r="Y84" s="175" t="s">
        <v>31</v>
      </c>
      <c r="Z84" s="175" t="s">
        <v>29</v>
      </c>
      <c r="AA84" s="175" t="s">
        <v>30</v>
      </c>
      <c r="AB84" s="175">
        <v>0</v>
      </c>
      <c r="AC84" s="175">
        <v>0</v>
      </c>
      <c r="AD84" s="175" t="s">
        <v>809</v>
      </c>
      <c r="AE84" s="175">
        <v>0</v>
      </c>
      <c r="AF84" s="54" t="s">
        <v>998</v>
      </c>
      <c r="AG84" s="175">
        <v>0</v>
      </c>
      <c r="AH84" s="175">
        <v>0</v>
      </c>
      <c r="AI84" s="175" t="s">
        <v>1131</v>
      </c>
      <c r="AJ84" s="66">
        <v>0</v>
      </c>
      <c r="AK84" s="66"/>
      <c r="AL84" s="66"/>
      <c r="AM84" s="50">
        <v>1</v>
      </c>
      <c r="AN84" s="73"/>
      <c r="AO84" s="73"/>
      <c r="AP84" s="132">
        <v>0.075</v>
      </c>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row>
    <row r="85" spans="1:158" s="6" customFormat="1" ht="78.75" customHeight="1">
      <c r="A85" s="320"/>
      <c r="B85" s="282"/>
      <c r="C85" s="282"/>
      <c r="D85" s="248"/>
      <c r="E85" s="249"/>
      <c r="F85" s="246"/>
      <c r="G85" s="254"/>
      <c r="H85" s="248"/>
      <c r="I85" s="174" t="s">
        <v>637</v>
      </c>
      <c r="J85" s="175" t="s">
        <v>466</v>
      </c>
      <c r="K85" s="175">
        <f t="shared" si="4"/>
        <v>0</v>
      </c>
      <c r="L85" s="48">
        <v>50</v>
      </c>
      <c r="M85" s="175" t="s">
        <v>99</v>
      </c>
      <c r="N85" s="174">
        <v>1</v>
      </c>
      <c r="O85" s="101">
        <f t="shared" si="3"/>
        <v>0</v>
      </c>
      <c r="P85" s="37" t="s">
        <v>100</v>
      </c>
      <c r="Q85" s="37" t="s">
        <v>77</v>
      </c>
      <c r="R85" s="37" t="s">
        <v>33</v>
      </c>
      <c r="S85" s="37" t="s">
        <v>82</v>
      </c>
      <c r="T85" s="175" t="s">
        <v>463</v>
      </c>
      <c r="U85" s="175" t="s">
        <v>464</v>
      </c>
      <c r="V85" s="37" t="s">
        <v>60</v>
      </c>
      <c r="W85" s="175" t="s">
        <v>27</v>
      </c>
      <c r="X85" s="175" t="s">
        <v>28</v>
      </c>
      <c r="Y85" s="175" t="s">
        <v>31</v>
      </c>
      <c r="Z85" s="175" t="s">
        <v>29</v>
      </c>
      <c r="AA85" s="175" t="s">
        <v>30</v>
      </c>
      <c r="AB85" s="175">
        <v>0</v>
      </c>
      <c r="AC85" s="175">
        <v>0</v>
      </c>
      <c r="AD85" s="175" t="s">
        <v>808</v>
      </c>
      <c r="AE85" s="175">
        <v>0</v>
      </c>
      <c r="AF85" s="54" t="s">
        <v>998</v>
      </c>
      <c r="AG85" s="175">
        <v>0</v>
      </c>
      <c r="AH85" s="175">
        <v>0</v>
      </c>
      <c r="AI85" s="175" t="s">
        <v>1132</v>
      </c>
      <c r="AJ85" s="66">
        <v>0</v>
      </c>
      <c r="AK85" s="66"/>
      <c r="AL85" s="66"/>
      <c r="AM85" s="50">
        <v>1</v>
      </c>
      <c r="AN85" s="73"/>
      <c r="AO85" s="73"/>
      <c r="AP85" s="132">
        <v>0.075</v>
      </c>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row>
    <row r="86" spans="1:158" s="6" customFormat="1" ht="78.75" customHeight="1">
      <c r="A86" s="320"/>
      <c r="B86" s="282"/>
      <c r="C86" s="283"/>
      <c r="D86" s="248"/>
      <c r="E86" s="245"/>
      <c r="F86" s="172" t="s">
        <v>467</v>
      </c>
      <c r="G86" s="189">
        <f>(K86*H86)/100</f>
        <v>0</v>
      </c>
      <c r="H86" s="174">
        <v>25</v>
      </c>
      <c r="I86" s="174" t="s">
        <v>630</v>
      </c>
      <c r="J86" s="175" t="s">
        <v>468</v>
      </c>
      <c r="K86" s="175">
        <f t="shared" si="4"/>
        <v>0</v>
      </c>
      <c r="L86" s="48">
        <v>100</v>
      </c>
      <c r="M86" s="175" t="s">
        <v>99</v>
      </c>
      <c r="N86" s="174">
        <v>1</v>
      </c>
      <c r="O86" s="101">
        <f t="shared" si="3"/>
        <v>0</v>
      </c>
      <c r="P86" s="37" t="s">
        <v>100</v>
      </c>
      <c r="Q86" s="37" t="s">
        <v>77</v>
      </c>
      <c r="R86" s="37" t="s">
        <v>33</v>
      </c>
      <c r="S86" s="37" t="s">
        <v>82</v>
      </c>
      <c r="T86" s="175" t="s">
        <v>463</v>
      </c>
      <c r="U86" s="175" t="s">
        <v>464</v>
      </c>
      <c r="V86" s="37" t="s">
        <v>26</v>
      </c>
      <c r="W86" s="175" t="s">
        <v>27</v>
      </c>
      <c r="X86" s="175" t="s">
        <v>56</v>
      </c>
      <c r="Y86" s="175" t="s">
        <v>31</v>
      </c>
      <c r="Z86" s="175" t="s">
        <v>29</v>
      </c>
      <c r="AA86" s="175" t="s">
        <v>30</v>
      </c>
      <c r="AB86" s="175">
        <v>0</v>
      </c>
      <c r="AC86" s="175">
        <v>0</v>
      </c>
      <c r="AD86" s="175" t="s">
        <v>810</v>
      </c>
      <c r="AE86" s="175">
        <v>0</v>
      </c>
      <c r="AF86" s="54" t="s">
        <v>999</v>
      </c>
      <c r="AG86" s="175">
        <v>0</v>
      </c>
      <c r="AH86" s="175">
        <v>0</v>
      </c>
      <c r="AI86" s="175" t="s">
        <v>999</v>
      </c>
      <c r="AJ86" s="66">
        <v>0</v>
      </c>
      <c r="AK86" s="66"/>
      <c r="AL86" s="66"/>
      <c r="AM86" s="50">
        <v>1</v>
      </c>
      <c r="AN86" s="73"/>
      <c r="AO86" s="73"/>
      <c r="AP86" s="132">
        <v>0.05</v>
      </c>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row>
    <row r="87" spans="1:158" s="6" customFormat="1" ht="102.75" customHeight="1">
      <c r="A87" s="320"/>
      <c r="B87" s="282"/>
      <c r="C87" s="258" t="s">
        <v>469</v>
      </c>
      <c r="D87" s="248">
        <v>20</v>
      </c>
      <c r="E87" s="251">
        <f>(SUM(G87:G90)*D87)/100</f>
        <v>4.999999999999999</v>
      </c>
      <c r="F87" s="62" t="s">
        <v>470</v>
      </c>
      <c r="G87" s="189">
        <f>(K87*H87)/100</f>
        <v>24.999999999999996</v>
      </c>
      <c r="H87" s="174">
        <v>25</v>
      </c>
      <c r="I87" s="174" t="s">
        <v>687</v>
      </c>
      <c r="J87" s="175" t="s">
        <v>471</v>
      </c>
      <c r="K87" s="175">
        <f t="shared" si="4"/>
        <v>99.99999999999999</v>
      </c>
      <c r="L87" s="48">
        <v>100</v>
      </c>
      <c r="M87" s="35">
        <v>0.9</v>
      </c>
      <c r="N87" s="44">
        <v>0.9</v>
      </c>
      <c r="O87" s="44">
        <f>AVERAGE(AC87,AE87)</f>
        <v>0.8999999999999999</v>
      </c>
      <c r="P87" s="37" t="s">
        <v>95</v>
      </c>
      <c r="Q87" s="37" t="s">
        <v>77</v>
      </c>
      <c r="R87" s="37" t="s">
        <v>32</v>
      </c>
      <c r="S87" s="37" t="s">
        <v>84</v>
      </c>
      <c r="T87" s="175" t="s">
        <v>463</v>
      </c>
      <c r="U87" s="175" t="s">
        <v>464</v>
      </c>
      <c r="V87" s="37" t="s">
        <v>14</v>
      </c>
      <c r="W87" s="175" t="s">
        <v>15</v>
      </c>
      <c r="X87" s="175" t="s">
        <v>16</v>
      </c>
      <c r="Y87" s="175" t="s">
        <v>31</v>
      </c>
      <c r="Z87" s="175" t="s">
        <v>51</v>
      </c>
      <c r="AA87" s="175" t="s">
        <v>38</v>
      </c>
      <c r="AB87" s="35">
        <v>0.9</v>
      </c>
      <c r="AC87" s="44">
        <v>0.86</v>
      </c>
      <c r="AD87" s="175" t="s">
        <v>811</v>
      </c>
      <c r="AE87" s="44">
        <v>0.94</v>
      </c>
      <c r="AF87" s="54" t="s">
        <v>1000</v>
      </c>
      <c r="AG87" s="175">
        <v>90</v>
      </c>
      <c r="AH87" s="44">
        <v>0.94</v>
      </c>
      <c r="AI87" s="175" t="s">
        <v>1000</v>
      </c>
      <c r="AJ87" s="66">
        <v>90</v>
      </c>
      <c r="AK87" s="66"/>
      <c r="AL87" s="66"/>
      <c r="AM87" s="50">
        <v>90</v>
      </c>
      <c r="AN87" s="73"/>
      <c r="AO87" s="73"/>
      <c r="AP87" s="132">
        <v>0.05</v>
      </c>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row>
    <row r="88" spans="1:158" s="6" customFormat="1" ht="78.75" customHeight="1">
      <c r="A88" s="320"/>
      <c r="B88" s="282"/>
      <c r="C88" s="258"/>
      <c r="D88" s="248"/>
      <c r="E88" s="251"/>
      <c r="F88" s="62" t="s">
        <v>472</v>
      </c>
      <c r="G88" s="189">
        <f>(K88*H88)/100</f>
        <v>0</v>
      </c>
      <c r="H88" s="174">
        <v>25</v>
      </c>
      <c r="I88" s="174" t="s">
        <v>631</v>
      </c>
      <c r="J88" s="175" t="s">
        <v>473</v>
      </c>
      <c r="K88" s="175">
        <f t="shared" si="4"/>
        <v>0</v>
      </c>
      <c r="L88" s="48">
        <v>100</v>
      </c>
      <c r="M88" s="175">
        <v>1</v>
      </c>
      <c r="N88" s="175">
        <v>1</v>
      </c>
      <c r="O88" s="101">
        <f t="shared" si="3"/>
        <v>0</v>
      </c>
      <c r="P88" s="37" t="s">
        <v>100</v>
      </c>
      <c r="Q88" s="37" t="s">
        <v>77</v>
      </c>
      <c r="R88" s="37" t="s">
        <v>33</v>
      </c>
      <c r="S88" s="37" t="s">
        <v>82</v>
      </c>
      <c r="T88" s="175" t="s">
        <v>463</v>
      </c>
      <c r="U88" s="175" t="s">
        <v>464</v>
      </c>
      <c r="V88" s="37" t="s">
        <v>14</v>
      </c>
      <c r="W88" s="175" t="s">
        <v>27</v>
      </c>
      <c r="X88" s="175" t="s">
        <v>56</v>
      </c>
      <c r="Y88" s="175" t="s">
        <v>8</v>
      </c>
      <c r="Z88" s="175" t="s">
        <v>29</v>
      </c>
      <c r="AA88" s="175" t="s">
        <v>43</v>
      </c>
      <c r="AB88" s="175">
        <v>0</v>
      </c>
      <c r="AC88" s="175">
        <v>0</v>
      </c>
      <c r="AD88" s="175" t="s">
        <v>812</v>
      </c>
      <c r="AE88" s="175">
        <v>0</v>
      </c>
      <c r="AF88" s="54" t="s">
        <v>1001</v>
      </c>
      <c r="AG88" s="175">
        <v>0</v>
      </c>
      <c r="AH88" s="175">
        <v>0</v>
      </c>
      <c r="AI88" s="175" t="s">
        <v>1245</v>
      </c>
      <c r="AJ88" s="66">
        <v>0</v>
      </c>
      <c r="AK88" s="66"/>
      <c r="AL88" s="66"/>
      <c r="AM88" s="50">
        <v>1</v>
      </c>
      <c r="AN88" s="73"/>
      <c r="AO88" s="73"/>
      <c r="AP88" s="132">
        <v>0.05</v>
      </c>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row>
    <row r="89" spans="1:158" s="6" customFormat="1" ht="78.75" customHeight="1">
      <c r="A89" s="320"/>
      <c r="B89" s="282"/>
      <c r="C89" s="258"/>
      <c r="D89" s="248"/>
      <c r="E89" s="251"/>
      <c r="F89" s="246" t="s">
        <v>474</v>
      </c>
      <c r="G89" s="253">
        <f>(SUM(K89:K90)*H89)/100</f>
        <v>0</v>
      </c>
      <c r="H89" s="248">
        <v>50</v>
      </c>
      <c r="I89" s="174" t="s">
        <v>688</v>
      </c>
      <c r="J89" s="175" t="s">
        <v>475</v>
      </c>
      <c r="K89" s="175">
        <f t="shared" si="4"/>
        <v>0</v>
      </c>
      <c r="L89" s="48">
        <v>50</v>
      </c>
      <c r="M89" s="175" t="s">
        <v>99</v>
      </c>
      <c r="N89" s="48">
        <v>1</v>
      </c>
      <c r="O89" s="101">
        <f t="shared" si="3"/>
        <v>0</v>
      </c>
      <c r="P89" s="37" t="s">
        <v>100</v>
      </c>
      <c r="Q89" s="37" t="s">
        <v>77</v>
      </c>
      <c r="R89" s="37" t="s">
        <v>33</v>
      </c>
      <c r="S89" s="37" t="s">
        <v>82</v>
      </c>
      <c r="T89" s="175" t="s">
        <v>463</v>
      </c>
      <c r="U89" s="175" t="s">
        <v>464</v>
      </c>
      <c r="V89" s="37" t="s">
        <v>26</v>
      </c>
      <c r="W89" s="175" t="s">
        <v>27</v>
      </c>
      <c r="X89" s="175" t="s">
        <v>28</v>
      </c>
      <c r="Y89" s="175" t="s">
        <v>31</v>
      </c>
      <c r="Z89" s="175" t="s">
        <v>29</v>
      </c>
      <c r="AA89" s="175" t="s">
        <v>43</v>
      </c>
      <c r="AB89" s="175">
        <v>0</v>
      </c>
      <c r="AC89" s="175">
        <v>0</v>
      </c>
      <c r="AD89" s="175" t="s">
        <v>813</v>
      </c>
      <c r="AE89" s="175">
        <v>0</v>
      </c>
      <c r="AF89" s="54" t="s">
        <v>1002</v>
      </c>
      <c r="AG89" s="175">
        <v>0</v>
      </c>
      <c r="AH89" s="175"/>
      <c r="AI89" s="175" t="s">
        <v>1133</v>
      </c>
      <c r="AJ89" s="66">
        <v>0</v>
      </c>
      <c r="AK89" s="66"/>
      <c r="AL89" s="66"/>
      <c r="AM89" s="50">
        <v>1</v>
      </c>
      <c r="AN89" s="73"/>
      <c r="AO89" s="73"/>
      <c r="AP89" s="132">
        <v>0.05</v>
      </c>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row>
    <row r="90" spans="1:158" s="6" customFormat="1" ht="78.75" customHeight="1">
      <c r="A90" s="320"/>
      <c r="B90" s="282"/>
      <c r="C90" s="258"/>
      <c r="D90" s="248"/>
      <c r="E90" s="252"/>
      <c r="F90" s="246"/>
      <c r="G90" s="254"/>
      <c r="H90" s="248"/>
      <c r="I90" s="174" t="s">
        <v>689</v>
      </c>
      <c r="J90" s="175" t="s">
        <v>476</v>
      </c>
      <c r="K90" s="175">
        <f t="shared" si="4"/>
        <v>0</v>
      </c>
      <c r="L90" s="48">
        <v>50</v>
      </c>
      <c r="M90" s="175" t="s">
        <v>99</v>
      </c>
      <c r="N90" s="48">
        <v>1</v>
      </c>
      <c r="O90" s="101">
        <f t="shared" si="3"/>
        <v>0</v>
      </c>
      <c r="P90" s="37" t="s">
        <v>100</v>
      </c>
      <c r="Q90" s="37" t="s">
        <v>77</v>
      </c>
      <c r="R90" s="37" t="s">
        <v>33</v>
      </c>
      <c r="S90" s="37" t="s">
        <v>82</v>
      </c>
      <c r="T90" s="175" t="s">
        <v>463</v>
      </c>
      <c r="U90" s="175" t="s">
        <v>464</v>
      </c>
      <c r="V90" s="37" t="s">
        <v>14</v>
      </c>
      <c r="W90" s="175" t="s">
        <v>15</v>
      </c>
      <c r="X90" s="175" t="s">
        <v>55</v>
      </c>
      <c r="Y90" s="175" t="s">
        <v>31</v>
      </c>
      <c r="Z90" s="175" t="s">
        <v>29</v>
      </c>
      <c r="AA90" s="175" t="s">
        <v>30</v>
      </c>
      <c r="AB90" s="175">
        <v>0</v>
      </c>
      <c r="AC90" s="175">
        <v>0</v>
      </c>
      <c r="AD90" s="175" t="s">
        <v>813</v>
      </c>
      <c r="AE90" s="175">
        <v>0</v>
      </c>
      <c r="AF90" s="54" t="s">
        <v>1002</v>
      </c>
      <c r="AG90" s="175">
        <v>0</v>
      </c>
      <c r="AH90" s="175"/>
      <c r="AI90" s="175" t="s">
        <v>1134</v>
      </c>
      <c r="AJ90" s="66">
        <v>0</v>
      </c>
      <c r="AK90" s="66"/>
      <c r="AL90" s="66"/>
      <c r="AM90" s="50">
        <v>1</v>
      </c>
      <c r="AN90" s="73"/>
      <c r="AO90" s="73"/>
      <c r="AP90" s="132">
        <v>0.05</v>
      </c>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row>
    <row r="91" spans="1:158" s="6" customFormat="1" ht="78.75" customHeight="1">
      <c r="A91" s="320"/>
      <c r="B91" s="282"/>
      <c r="C91" s="290" t="s">
        <v>477</v>
      </c>
      <c r="D91" s="248">
        <v>25</v>
      </c>
      <c r="E91" s="244">
        <f>(G91*D91)/100</f>
        <v>18.75</v>
      </c>
      <c r="F91" s="246" t="s">
        <v>478</v>
      </c>
      <c r="G91" s="253">
        <f>(SUM(K91:K94)*H91)/100</f>
        <v>75</v>
      </c>
      <c r="H91" s="248">
        <v>100</v>
      </c>
      <c r="I91" s="174" t="s">
        <v>690</v>
      </c>
      <c r="J91" s="175" t="s">
        <v>479</v>
      </c>
      <c r="K91" s="175">
        <f t="shared" si="4"/>
        <v>0</v>
      </c>
      <c r="L91" s="48">
        <v>25</v>
      </c>
      <c r="M91" s="48">
        <v>1</v>
      </c>
      <c r="N91" s="48">
        <v>1</v>
      </c>
      <c r="O91" s="101">
        <f t="shared" si="3"/>
        <v>0</v>
      </c>
      <c r="P91" s="37" t="s">
        <v>100</v>
      </c>
      <c r="Q91" s="37" t="s">
        <v>77</v>
      </c>
      <c r="R91" s="37" t="s">
        <v>33</v>
      </c>
      <c r="S91" s="37" t="s">
        <v>82</v>
      </c>
      <c r="T91" s="175" t="s">
        <v>480</v>
      </c>
      <c r="U91" s="175" t="s">
        <v>481</v>
      </c>
      <c r="V91" s="37" t="s">
        <v>14</v>
      </c>
      <c r="W91" s="175" t="s">
        <v>15</v>
      </c>
      <c r="X91" s="175" t="s">
        <v>28</v>
      </c>
      <c r="Y91" s="175" t="s">
        <v>31</v>
      </c>
      <c r="Z91" s="175" t="s">
        <v>52</v>
      </c>
      <c r="AA91" s="175" t="s">
        <v>30</v>
      </c>
      <c r="AB91" s="175">
        <v>0</v>
      </c>
      <c r="AC91" s="175">
        <v>0</v>
      </c>
      <c r="AD91" s="175" t="s">
        <v>805</v>
      </c>
      <c r="AE91" s="175">
        <v>0</v>
      </c>
      <c r="AF91" s="54" t="s">
        <v>1003</v>
      </c>
      <c r="AG91" s="175">
        <v>0</v>
      </c>
      <c r="AH91" s="175"/>
      <c r="AI91" s="175" t="s">
        <v>1135</v>
      </c>
      <c r="AJ91" s="66">
        <v>0</v>
      </c>
      <c r="AK91" s="66"/>
      <c r="AL91" s="66"/>
      <c r="AM91" s="50">
        <v>1</v>
      </c>
      <c r="AN91" s="73"/>
      <c r="AO91" s="73"/>
      <c r="AP91" s="132">
        <v>0.0625</v>
      </c>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row>
    <row r="92" spans="1:158" s="6" customFormat="1" ht="97.5" customHeight="1">
      <c r="A92" s="320"/>
      <c r="B92" s="282"/>
      <c r="C92" s="282"/>
      <c r="D92" s="248"/>
      <c r="E92" s="249"/>
      <c r="F92" s="246"/>
      <c r="G92" s="335"/>
      <c r="H92" s="248"/>
      <c r="I92" s="174" t="s">
        <v>632</v>
      </c>
      <c r="J92" s="175" t="s">
        <v>482</v>
      </c>
      <c r="K92" s="175">
        <f t="shared" si="4"/>
        <v>25</v>
      </c>
      <c r="L92" s="48">
        <v>25</v>
      </c>
      <c r="M92" s="175" t="s">
        <v>99</v>
      </c>
      <c r="N92" s="48">
        <v>1</v>
      </c>
      <c r="O92" s="101">
        <f t="shared" si="3"/>
        <v>1</v>
      </c>
      <c r="P92" s="37" t="s">
        <v>100</v>
      </c>
      <c r="Q92" s="37" t="s">
        <v>77</v>
      </c>
      <c r="R92" s="37" t="s">
        <v>33</v>
      </c>
      <c r="S92" s="37" t="s">
        <v>82</v>
      </c>
      <c r="T92" s="175" t="s">
        <v>480</v>
      </c>
      <c r="U92" s="175" t="s">
        <v>481</v>
      </c>
      <c r="V92" s="37" t="s">
        <v>26</v>
      </c>
      <c r="W92" s="175" t="s">
        <v>58</v>
      </c>
      <c r="X92" s="175" t="s">
        <v>54</v>
      </c>
      <c r="Y92" s="175" t="s">
        <v>31</v>
      </c>
      <c r="Z92" s="175" t="s">
        <v>29</v>
      </c>
      <c r="AA92" s="175" t="s">
        <v>30</v>
      </c>
      <c r="AB92" s="175">
        <v>0</v>
      </c>
      <c r="AC92" s="175">
        <v>0</v>
      </c>
      <c r="AD92" s="175" t="s">
        <v>806</v>
      </c>
      <c r="AE92" s="175">
        <v>0</v>
      </c>
      <c r="AF92" s="54" t="s">
        <v>1004</v>
      </c>
      <c r="AG92" s="175">
        <v>0</v>
      </c>
      <c r="AH92" s="175">
        <v>1</v>
      </c>
      <c r="AI92" s="175" t="s">
        <v>1246</v>
      </c>
      <c r="AJ92" s="66">
        <v>0</v>
      </c>
      <c r="AK92" s="66"/>
      <c r="AL92" s="66"/>
      <c r="AM92" s="50">
        <v>1</v>
      </c>
      <c r="AN92" s="73"/>
      <c r="AO92" s="73"/>
      <c r="AP92" s="132">
        <v>0.0625</v>
      </c>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row>
    <row r="93" spans="1:158" s="6" customFormat="1" ht="78.75" customHeight="1">
      <c r="A93" s="320"/>
      <c r="B93" s="282"/>
      <c r="C93" s="282"/>
      <c r="D93" s="248"/>
      <c r="E93" s="249"/>
      <c r="F93" s="246"/>
      <c r="G93" s="335"/>
      <c r="H93" s="248"/>
      <c r="I93" s="174" t="s">
        <v>633</v>
      </c>
      <c r="J93" s="175" t="s">
        <v>483</v>
      </c>
      <c r="K93" s="175">
        <f t="shared" si="4"/>
        <v>25</v>
      </c>
      <c r="L93" s="48">
        <v>25</v>
      </c>
      <c r="M93" s="175" t="s">
        <v>99</v>
      </c>
      <c r="N93" s="48">
        <v>1</v>
      </c>
      <c r="O93" s="101">
        <f t="shared" si="3"/>
        <v>1</v>
      </c>
      <c r="P93" s="37" t="s">
        <v>100</v>
      </c>
      <c r="Q93" s="37" t="s">
        <v>77</v>
      </c>
      <c r="R93" s="37" t="s">
        <v>33</v>
      </c>
      <c r="S93" s="37" t="s">
        <v>82</v>
      </c>
      <c r="T93" s="175" t="s">
        <v>480</v>
      </c>
      <c r="U93" s="175" t="s">
        <v>481</v>
      </c>
      <c r="V93" s="37" t="s">
        <v>26</v>
      </c>
      <c r="W93" s="175" t="s">
        <v>58</v>
      </c>
      <c r="X93" s="175" t="s">
        <v>54</v>
      </c>
      <c r="Y93" s="175" t="s">
        <v>31</v>
      </c>
      <c r="Z93" s="175" t="s">
        <v>29</v>
      </c>
      <c r="AA93" s="175" t="s">
        <v>30</v>
      </c>
      <c r="AB93" s="175">
        <v>0</v>
      </c>
      <c r="AC93" s="175">
        <v>0</v>
      </c>
      <c r="AD93" s="175" t="s">
        <v>806</v>
      </c>
      <c r="AE93" s="175">
        <v>0</v>
      </c>
      <c r="AF93" s="54" t="s">
        <v>1004</v>
      </c>
      <c r="AG93" s="175">
        <v>0</v>
      </c>
      <c r="AH93" s="175">
        <v>1</v>
      </c>
      <c r="AI93" s="175" t="s">
        <v>1247</v>
      </c>
      <c r="AJ93" s="66">
        <v>0</v>
      </c>
      <c r="AK93" s="66"/>
      <c r="AL93" s="66"/>
      <c r="AM93" s="50">
        <v>1</v>
      </c>
      <c r="AN93" s="73"/>
      <c r="AO93" s="73"/>
      <c r="AP93" s="132">
        <v>0.0625</v>
      </c>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row>
    <row r="94" spans="1:158" s="6" customFormat="1" ht="78.75" customHeight="1">
      <c r="A94" s="320"/>
      <c r="B94" s="282"/>
      <c r="C94" s="283"/>
      <c r="D94" s="248"/>
      <c r="E94" s="245"/>
      <c r="F94" s="246"/>
      <c r="G94" s="254"/>
      <c r="H94" s="248"/>
      <c r="I94" s="174" t="s">
        <v>634</v>
      </c>
      <c r="J94" s="175" t="s">
        <v>484</v>
      </c>
      <c r="K94" s="175">
        <f t="shared" si="4"/>
        <v>25</v>
      </c>
      <c r="L94" s="48">
        <v>25</v>
      </c>
      <c r="M94" s="175" t="s">
        <v>99</v>
      </c>
      <c r="N94" s="48">
        <v>1</v>
      </c>
      <c r="O94" s="101">
        <f t="shared" si="3"/>
        <v>1</v>
      </c>
      <c r="P94" s="37" t="s">
        <v>100</v>
      </c>
      <c r="Q94" s="37" t="s">
        <v>77</v>
      </c>
      <c r="R94" s="37" t="s">
        <v>33</v>
      </c>
      <c r="S94" s="37" t="s">
        <v>82</v>
      </c>
      <c r="T94" s="175" t="s">
        <v>480</v>
      </c>
      <c r="U94" s="175" t="s">
        <v>485</v>
      </c>
      <c r="V94" s="37" t="s">
        <v>26</v>
      </c>
      <c r="W94" s="175" t="s">
        <v>58</v>
      </c>
      <c r="X94" s="175" t="s">
        <v>28</v>
      </c>
      <c r="Y94" s="175" t="s">
        <v>31</v>
      </c>
      <c r="Z94" s="175" t="s">
        <v>29</v>
      </c>
      <c r="AA94" s="175" t="s">
        <v>30</v>
      </c>
      <c r="AB94" s="175">
        <v>0</v>
      </c>
      <c r="AC94" s="175">
        <v>1</v>
      </c>
      <c r="AD94" s="175" t="s">
        <v>807</v>
      </c>
      <c r="AE94" s="175">
        <v>0</v>
      </c>
      <c r="AF94" s="54" t="s">
        <v>1005</v>
      </c>
      <c r="AG94" s="175">
        <v>0</v>
      </c>
      <c r="AH94" s="175">
        <v>0</v>
      </c>
      <c r="AI94" s="175" t="s">
        <v>1248</v>
      </c>
      <c r="AJ94" s="66">
        <v>0</v>
      </c>
      <c r="AK94" s="66"/>
      <c r="AL94" s="66"/>
      <c r="AM94" s="50">
        <v>1</v>
      </c>
      <c r="AN94" s="73"/>
      <c r="AO94" s="73"/>
      <c r="AP94" s="132">
        <v>0.0625</v>
      </c>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row>
    <row r="95" spans="1:158" s="6" customFormat="1" ht="90" customHeight="1">
      <c r="A95" s="320"/>
      <c r="B95" s="282"/>
      <c r="C95" s="258" t="s">
        <v>486</v>
      </c>
      <c r="D95" s="248">
        <v>20</v>
      </c>
      <c r="E95" s="244">
        <f>(SUM(G95:G98)*D95)/100</f>
        <v>0</v>
      </c>
      <c r="F95" s="62" t="s">
        <v>487</v>
      </c>
      <c r="G95" s="189">
        <f>(K95*H95)/100</f>
        <v>0</v>
      </c>
      <c r="H95" s="174">
        <v>25</v>
      </c>
      <c r="I95" s="174" t="s">
        <v>691</v>
      </c>
      <c r="J95" s="175" t="s">
        <v>488</v>
      </c>
      <c r="K95" s="175">
        <f t="shared" si="4"/>
        <v>0</v>
      </c>
      <c r="L95" s="48">
        <v>100</v>
      </c>
      <c r="M95" s="175" t="s">
        <v>99</v>
      </c>
      <c r="N95" s="48">
        <v>14</v>
      </c>
      <c r="O95" s="101">
        <f t="shared" si="3"/>
        <v>0</v>
      </c>
      <c r="P95" s="37" t="s">
        <v>100</v>
      </c>
      <c r="Q95" s="37" t="s">
        <v>77</v>
      </c>
      <c r="R95" s="37" t="s">
        <v>32</v>
      </c>
      <c r="S95" s="37" t="s">
        <v>82</v>
      </c>
      <c r="T95" s="175" t="s">
        <v>489</v>
      </c>
      <c r="U95" s="175" t="s">
        <v>490</v>
      </c>
      <c r="V95" s="37" t="s">
        <v>26</v>
      </c>
      <c r="W95" s="175" t="s">
        <v>27</v>
      </c>
      <c r="X95" s="175" t="s">
        <v>28</v>
      </c>
      <c r="Y95" s="175" t="s">
        <v>31</v>
      </c>
      <c r="Z95" s="175" t="s">
        <v>51</v>
      </c>
      <c r="AA95" s="175" t="s">
        <v>38</v>
      </c>
      <c r="AB95" s="175">
        <v>0</v>
      </c>
      <c r="AC95" s="175">
        <v>0</v>
      </c>
      <c r="AD95" s="175" t="s">
        <v>814</v>
      </c>
      <c r="AE95" s="175">
        <v>0</v>
      </c>
      <c r="AF95" s="54" t="s">
        <v>1006</v>
      </c>
      <c r="AG95" s="175">
        <v>7</v>
      </c>
      <c r="AH95" s="175"/>
      <c r="AI95" s="175" t="s">
        <v>1136</v>
      </c>
      <c r="AJ95" s="66">
        <v>7</v>
      </c>
      <c r="AK95" s="66"/>
      <c r="AL95" s="66"/>
      <c r="AM95" s="50">
        <v>0</v>
      </c>
      <c r="AN95" s="73"/>
      <c r="AO95" s="73"/>
      <c r="AP95" s="132">
        <v>0.05</v>
      </c>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row>
    <row r="96" spans="1:158" s="6" customFormat="1" ht="90" customHeight="1">
      <c r="A96" s="320"/>
      <c r="B96" s="282"/>
      <c r="C96" s="258"/>
      <c r="D96" s="248"/>
      <c r="E96" s="249"/>
      <c r="F96" s="62" t="s">
        <v>491</v>
      </c>
      <c r="G96" s="189">
        <f aca="true" t="shared" si="5" ref="G96:G103">(K96*H96)/100</f>
        <v>0</v>
      </c>
      <c r="H96" s="174">
        <v>25</v>
      </c>
      <c r="I96" s="174" t="s">
        <v>757</v>
      </c>
      <c r="J96" s="175" t="s">
        <v>492</v>
      </c>
      <c r="K96" s="175">
        <f t="shared" si="4"/>
        <v>0</v>
      </c>
      <c r="L96" s="48">
        <v>100</v>
      </c>
      <c r="M96" s="175" t="s">
        <v>99</v>
      </c>
      <c r="N96" s="48">
        <v>1</v>
      </c>
      <c r="O96" s="101">
        <f t="shared" si="3"/>
        <v>0</v>
      </c>
      <c r="P96" s="37" t="s">
        <v>100</v>
      </c>
      <c r="Q96" s="37" t="s">
        <v>77</v>
      </c>
      <c r="R96" s="37" t="s">
        <v>32</v>
      </c>
      <c r="S96" s="37" t="s">
        <v>82</v>
      </c>
      <c r="T96" s="175" t="s">
        <v>489</v>
      </c>
      <c r="U96" s="175" t="s">
        <v>490</v>
      </c>
      <c r="V96" s="37" t="s">
        <v>14</v>
      </c>
      <c r="W96" s="175" t="s">
        <v>15</v>
      </c>
      <c r="X96" s="175" t="s">
        <v>55</v>
      </c>
      <c r="Y96" s="175" t="s">
        <v>31</v>
      </c>
      <c r="Z96" s="175" t="s">
        <v>51</v>
      </c>
      <c r="AA96" s="175" t="s">
        <v>38</v>
      </c>
      <c r="AB96" s="175">
        <v>0</v>
      </c>
      <c r="AC96" s="175">
        <v>0</v>
      </c>
      <c r="AD96" s="175" t="s">
        <v>815</v>
      </c>
      <c r="AE96" s="175">
        <v>0</v>
      </c>
      <c r="AF96" s="54" t="s">
        <v>1007</v>
      </c>
      <c r="AG96" s="175">
        <v>0</v>
      </c>
      <c r="AH96" s="175"/>
      <c r="AI96" s="175" t="s">
        <v>1137</v>
      </c>
      <c r="AJ96" s="66">
        <v>0</v>
      </c>
      <c r="AK96" s="66"/>
      <c r="AL96" s="66"/>
      <c r="AM96" s="50">
        <v>1</v>
      </c>
      <c r="AN96" s="73"/>
      <c r="AO96" s="73"/>
      <c r="AP96" s="132">
        <v>0.05</v>
      </c>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row>
    <row r="97" spans="1:158" s="6" customFormat="1" ht="90" customHeight="1">
      <c r="A97" s="320"/>
      <c r="B97" s="282"/>
      <c r="C97" s="258"/>
      <c r="D97" s="248"/>
      <c r="E97" s="249"/>
      <c r="F97" s="62" t="s">
        <v>493</v>
      </c>
      <c r="G97" s="189">
        <f t="shared" si="5"/>
        <v>0</v>
      </c>
      <c r="H97" s="174">
        <v>25</v>
      </c>
      <c r="I97" s="174" t="s">
        <v>758</v>
      </c>
      <c r="J97" s="175" t="s">
        <v>494</v>
      </c>
      <c r="K97" s="175">
        <f t="shared" si="4"/>
        <v>0</v>
      </c>
      <c r="L97" s="48">
        <v>100</v>
      </c>
      <c r="M97" s="175" t="s">
        <v>99</v>
      </c>
      <c r="N97" s="48">
        <v>1</v>
      </c>
      <c r="O97" s="101">
        <f t="shared" si="3"/>
        <v>0</v>
      </c>
      <c r="P97" s="37" t="s">
        <v>100</v>
      </c>
      <c r="Q97" s="37" t="s">
        <v>77</v>
      </c>
      <c r="R97" s="37" t="s">
        <v>32</v>
      </c>
      <c r="S97" s="37" t="s">
        <v>82</v>
      </c>
      <c r="T97" s="175" t="s">
        <v>489</v>
      </c>
      <c r="U97" s="175" t="s">
        <v>490</v>
      </c>
      <c r="V97" s="37" t="s">
        <v>26</v>
      </c>
      <c r="W97" s="175" t="s">
        <v>27</v>
      </c>
      <c r="X97" s="175" t="s">
        <v>28</v>
      </c>
      <c r="Y97" s="175" t="s">
        <v>31</v>
      </c>
      <c r="Z97" s="175" t="s">
        <v>51</v>
      </c>
      <c r="AA97" s="175" t="s">
        <v>38</v>
      </c>
      <c r="AB97" s="175">
        <v>0</v>
      </c>
      <c r="AC97" s="175">
        <v>0</v>
      </c>
      <c r="AD97" s="175" t="s">
        <v>816</v>
      </c>
      <c r="AE97" s="175">
        <v>0</v>
      </c>
      <c r="AF97" s="54" t="s">
        <v>1006</v>
      </c>
      <c r="AG97" s="175">
        <v>0</v>
      </c>
      <c r="AH97" s="175"/>
      <c r="AI97" s="175" t="s">
        <v>1138</v>
      </c>
      <c r="AJ97" s="66">
        <v>0</v>
      </c>
      <c r="AK97" s="66"/>
      <c r="AL97" s="66"/>
      <c r="AM97" s="50">
        <v>1</v>
      </c>
      <c r="AN97" s="73"/>
      <c r="AO97" s="73"/>
      <c r="AP97" s="132">
        <v>0.05</v>
      </c>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row>
    <row r="98" spans="1:158" s="6" customFormat="1" ht="90" customHeight="1">
      <c r="A98" s="320"/>
      <c r="B98" s="282"/>
      <c r="C98" s="258"/>
      <c r="D98" s="248"/>
      <c r="E98" s="245"/>
      <c r="F98" s="62" t="s">
        <v>495</v>
      </c>
      <c r="G98" s="189">
        <f t="shared" si="5"/>
        <v>0</v>
      </c>
      <c r="H98" s="174">
        <v>25</v>
      </c>
      <c r="I98" s="174" t="s">
        <v>635</v>
      </c>
      <c r="J98" s="175" t="s">
        <v>496</v>
      </c>
      <c r="K98" s="175">
        <f t="shared" si="4"/>
        <v>0</v>
      </c>
      <c r="L98" s="48">
        <v>100</v>
      </c>
      <c r="M98" s="175" t="s">
        <v>99</v>
      </c>
      <c r="N98" s="48">
        <v>1</v>
      </c>
      <c r="O98" s="101">
        <f t="shared" si="3"/>
        <v>0</v>
      </c>
      <c r="P98" s="37" t="s">
        <v>100</v>
      </c>
      <c r="Q98" s="37" t="s">
        <v>77</v>
      </c>
      <c r="R98" s="37" t="s">
        <v>32</v>
      </c>
      <c r="S98" s="37" t="s">
        <v>82</v>
      </c>
      <c r="T98" s="175" t="s">
        <v>489</v>
      </c>
      <c r="U98" s="175" t="s">
        <v>497</v>
      </c>
      <c r="V98" s="37" t="s">
        <v>14</v>
      </c>
      <c r="W98" s="175" t="s">
        <v>15</v>
      </c>
      <c r="X98" s="175" t="s">
        <v>54</v>
      </c>
      <c r="Y98" s="175" t="s">
        <v>31</v>
      </c>
      <c r="Z98" s="175" t="s">
        <v>51</v>
      </c>
      <c r="AA98" s="175" t="s">
        <v>38</v>
      </c>
      <c r="AB98" s="175">
        <v>0</v>
      </c>
      <c r="AC98" s="175">
        <v>0</v>
      </c>
      <c r="AD98" s="175" t="s">
        <v>817</v>
      </c>
      <c r="AE98" s="175">
        <v>0</v>
      </c>
      <c r="AF98" s="54" t="s">
        <v>1008</v>
      </c>
      <c r="AG98" s="175">
        <v>0</v>
      </c>
      <c r="AH98" s="175"/>
      <c r="AI98" s="175" t="s">
        <v>1249</v>
      </c>
      <c r="AJ98" s="66">
        <v>0</v>
      </c>
      <c r="AK98" s="66"/>
      <c r="AL98" s="66"/>
      <c r="AM98" s="50">
        <v>1</v>
      </c>
      <c r="AN98" s="73"/>
      <c r="AO98" s="73"/>
      <c r="AP98" s="132">
        <v>0.05</v>
      </c>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row>
    <row r="99" spans="1:158" s="6" customFormat="1" ht="56.25">
      <c r="A99" s="320"/>
      <c r="B99" s="183"/>
      <c r="C99" s="175" t="s">
        <v>756</v>
      </c>
      <c r="D99" s="214" t="s">
        <v>756</v>
      </c>
      <c r="E99" s="214"/>
      <c r="F99" s="214" t="s">
        <v>756</v>
      </c>
      <c r="G99" s="217" t="e">
        <f t="shared" si="5"/>
        <v>#VALUE!</v>
      </c>
      <c r="H99" s="214" t="s">
        <v>756</v>
      </c>
      <c r="I99" s="213" t="s">
        <v>685</v>
      </c>
      <c r="J99" s="214" t="s">
        <v>571</v>
      </c>
      <c r="K99" s="214" t="e">
        <f t="shared" si="4"/>
        <v>#VALUE!</v>
      </c>
      <c r="L99" s="214" t="s">
        <v>756</v>
      </c>
      <c r="M99" s="214" t="s">
        <v>756</v>
      </c>
      <c r="N99" s="218">
        <v>20</v>
      </c>
      <c r="O99" s="216">
        <f t="shared" si="3"/>
        <v>8.8</v>
      </c>
      <c r="P99" s="214" t="s">
        <v>756</v>
      </c>
      <c r="Q99" s="214" t="s">
        <v>756</v>
      </c>
      <c r="R99" s="214" t="s">
        <v>756</v>
      </c>
      <c r="S99" s="214" t="s">
        <v>756</v>
      </c>
      <c r="T99" s="214" t="s">
        <v>756</v>
      </c>
      <c r="U99" s="214" t="s">
        <v>756</v>
      </c>
      <c r="V99" s="214" t="s">
        <v>756</v>
      </c>
      <c r="W99" s="214" t="s">
        <v>756</v>
      </c>
      <c r="X99" s="214" t="s">
        <v>756</v>
      </c>
      <c r="Y99" s="214" t="s">
        <v>756</v>
      </c>
      <c r="Z99" s="214" t="s">
        <v>756</v>
      </c>
      <c r="AA99" s="214" t="s">
        <v>756</v>
      </c>
      <c r="AB99" s="214" t="s">
        <v>756</v>
      </c>
      <c r="AC99" s="214">
        <v>8.8</v>
      </c>
      <c r="AD99" s="214" t="s">
        <v>1097</v>
      </c>
      <c r="AE99" s="214"/>
      <c r="AF99" s="214"/>
      <c r="AG99" s="214" t="s">
        <v>756</v>
      </c>
      <c r="AH99" s="214"/>
      <c r="AI99" s="214" t="s">
        <v>1129</v>
      </c>
      <c r="AJ99" s="56" t="s">
        <v>756</v>
      </c>
      <c r="AK99" s="56"/>
      <c r="AL99" s="56"/>
      <c r="AM99" s="57" t="s">
        <v>756</v>
      </c>
      <c r="AN99" s="129"/>
      <c r="AO99" s="129"/>
      <c r="AP99" s="132" t="s">
        <v>756</v>
      </c>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row>
    <row r="100" spans="1:158" s="6" customFormat="1" ht="56.25">
      <c r="A100" s="320"/>
      <c r="B100" s="183"/>
      <c r="C100" s="175" t="s">
        <v>756</v>
      </c>
      <c r="D100" s="214" t="s">
        <v>756</v>
      </c>
      <c r="E100" s="214"/>
      <c r="F100" s="214" t="s">
        <v>756</v>
      </c>
      <c r="G100" s="217" t="e">
        <f t="shared" si="5"/>
        <v>#VALUE!</v>
      </c>
      <c r="H100" s="214" t="s">
        <v>756</v>
      </c>
      <c r="I100" s="213" t="s">
        <v>686</v>
      </c>
      <c r="J100" s="214" t="s">
        <v>572</v>
      </c>
      <c r="K100" s="214" t="e">
        <f t="shared" si="4"/>
        <v>#VALUE!</v>
      </c>
      <c r="L100" s="214" t="s">
        <v>756</v>
      </c>
      <c r="M100" s="214" t="s">
        <v>756</v>
      </c>
      <c r="N100" s="214">
        <v>100</v>
      </c>
      <c r="O100" s="216">
        <f t="shared" si="3"/>
        <v>99.9</v>
      </c>
      <c r="P100" s="214" t="s">
        <v>756</v>
      </c>
      <c r="Q100" s="214" t="s">
        <v>756</v>
      </c>
      <c r="R100" s="214" t="s">
        <v>756</v>
      </c>
      <c r="S100" s="214" t="s">
        <v>756</v>
      </c>
      <c r="T100" s="214" t="s">
        <v>756</v>
      </c>
      <c r="U100" s="214" t="s">
        <v>756</v>
      </c>
      <c r="V100" s="214" t="s">
        <v>756</v>
      </c>
      <c r="W100" s="214" t="s">
        <v>756</v>
      </c>
      <c r="X100" s="214" t="s">
        <v>756</v>
      </c>
      <c r="Y100" s="214" t="s">
        <v>756</v>
      </c>
      <c r="Z100" s="214" t="s">
        <v>756</v>
      </c>
      <c r="AA100" s="214" t="s">
        <v>756</v>
      </c>
      <c r="AB100" s="214" t="s">
        <v>756</v>
      </c>
      <c r="AC100" s="214">
        <v>99.9</v>
      </c>
      <c r="AD100" s="214" t="s">
        <v>1097</v>
      </c>
      <c r="AE100" s="214"/>
      <c r="AF100" s="214"/>
      <c r="AG100" s="214" t="s">
        <v>756</v>
      </c>
      <c r="AH100" s="214"/>
      <c r="AI100" s="214" t="s">
        <v>1130</v>
      </c>
      <c r="AJ100" s="56" t="s">
        <v>756</v>
      </c>
      <c r="AK100" s="56"/>
      <c r="AL100" s="56"/>
      <c r="AM100" s="57" t="s">
        <v>756</v>
      </c>
      <c r="AN100" s="129"/>
      <c r="AO100" s="129"/>
      <c r="AP100" s="132" t="s">
        <v>756</v>
      </c>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row>
    <row r="101" spans="1:158" s="6" customFormat="1" ht="326.25">
      <c r="A101" s="320"/>
      <c r="B101" s="183"/>
      <c r="C101" s="175" t="s">
        <v>756</v>
      </c>
      <c r="D101" s="214" t="s">
        <v>756</v>
      </c>
      <c r="E101" s="214"/>
      <c r="F101" s="214" t="s">
        <v>756</v>
      </c>
      <c r="G101" s="217" t="e">
        <f t="shared" si="5"/>
        <v>#VALUE!</v>
      </c>
      <c r="H101" s="214" t="s">
        <v>756</v>
      </c>
      <c r="I101" s="213" t="s">
        <v>759</v>
      </c>
      <c r="J101" s="214" t="s">
        <v>552</v>
      </c>
      <c r="K101" s="214" t="e">
        <f t="shared" si="4"/>
        <v>#VALUE!</v>
      </c>
      <c r="L101" s="214" t="s">
        <v>756</v>
      </c>
      <c r="M101" s="214" t="s">
        <v>756</v>
      </c>
      <c r="N101" s="214" t="s">
        <v>115</v>
      </c>
      <c r="O101" s="216">
        <f t="shared" si="3"/>
        <v>0</v>
      </c>
      <c r="P101" s="214" t="s">
        <v>756</v>
      </c>
      <c r="Q101" s="214" t="s">
        <v>756</v>
      </c>
      <c r="R101" s="214" t="s">
        <v>756</v>
      </c>
      <c r="S101" s="214" t="s">
        <v>756</v>
      </c>
      <c r="T101" s="214" t="s">
        <v>756</v>
      </c>
      <c r="U101" s="214" t="s">
        <v>756</v>
      </c>
      <c r="V101" s="214" t="s">
        <v>756</v>
      </c>
      <c r="W101" s="214" t="s">
        <v>756</v>
      </c>
      <c r="X101" s="214" t="s">
        <v>756</v>
      </c>
      <c r="Y101" s="214" t="s">
        <v>756</v>
      </c>
      <c r="Z101" s="214" t="s">
        <v>756</v>
      </c>
      <c r="AA101" s="214" t="s">
        <v>756</v>
      </c>
      <c r="AB101" s="214" t="s">
        <v>756</v>
      </c>
      <c r="AC101" s="214"/>
      <c r="AD101" s="214" t="s">
        <v>1098</v>
      </c>
      <c r="AE101" s="214"/>
      <c r="AF101" s="214"/>
      <c r="AG101" s="214" t="s">
        <v>756</v>
      </c>
      <c r="AH101" s="214"/>
      <c r="AI101" s="214" t="s">
        <v>1098</v>
      </c>
      <c r="AJ101" s="56" t="s">
        <v>756</v>
      </c>
      <c r="AK101" s="56"/>
      <c r="AL101" s="56"/>
      <c r="AM101" s="57" t="s">
        <v>756</v>
      </c>
      <c r="AN101" s="129"/>
      <c r="AO101" s="129"/>
      <c r="AP101" s="132" t="s">
        <v>756</v>
      </c>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row>
    <row r="102" spans="1:158" s="6" customFormat="1" ht="168.75">
      <c r="A102" s="320"/>
      <c r="B102" s="183"/>
      <c r="C102" s="175" t="s">
        <v>756</v>
      </c>
      <c r="D102" s="214" t="s">
        <v>756</v>
      </c>
      <c r="E102" s="214"/>
      <c r="F102" s="214" t="s">
        <v>756</v>
      </c>
      <c r="G102" s="217" t="e">
        <f t="shared" si="5"/>
        <v>#VALUE!</v>
      </c>
      <c r="H102" s="214" t="s">
        <v>756</v>
      </c>
      <c r="I102" s="213" t="s">
        <v>760</v>
      </c>
      <c r="J102" s="214" t="s">
        <v>553</v>
      </c>
      <c r="K102" s="214" t="e">
        <f t="shared" si="4"/>
        <v>#VALUE!</v>
      </c>
      <c r="L102" s="214" t="s">
        <v>756</v>
      </c>
      <c r="M102" s="214" t="s">
        <v>756</v>
      </c>
      <c r="N102" s="214" t="s">
        <v>115</v>
      </c>
      <c r="O102" s="216">
        <f t="shared" si="3"/>
        <v>0</v>
      </c>
      <c r="P102" s="214" t="s">
        <v>756</v>
      </c>
      <c r="Q102" s="214" t="s">
        <v>756</v>
      </c>
      <c r="R102" s="214" t="s">
        <v>756</v>
      </c>
      <c r="S102" s="214" t="s">
        <v>756</v>
      </c>
      <c r="T102" s="214" t="s">
        <v>756</v>
      </c>
      <c r="U102" s="214" t="s">
        <v>756</v>
      </c>
      <c r="V102" s="214" t="s">
        <v>756</v>
      </c>
      <c r="W102" s="214" t="s">
        <v>756</v>
      </c>
      <c r="X102" s="214" t="s">
        <v>756</v>
      </c>
      <c r="Y102" s="214" t="s">
        <v>756</v>
      </c>
      <c r="Z102" s="214" t="s">
        <v>756</v>
      </c>
      <c r="AA102" s="214" t="s">
        <v>756</v>
      </c>
      <c r="AB102" s="214" t="s">
        <v>756</v>
      </c>
      <c r="AC102" s="214"/>
      <c r="AD102" s="214" t="s">
        <v>1099</v>
      </c>
      <c r="AE102" s="214"/>
      <c r="AF102" s="214" t="s">
        <v>1102</v>
      </c>
      <c r="AG102" s="214" t="s">
        <v>756</v>
      </c>
      <c r="AH102" s="214"/>
      <c r="AI102" s="214" t="s">
        <v>1284</v>
      </c>
      <c r="AJ102" s="56" t="s">
        <v>756</v>
      </c>
      <c r="AK102" s="56"/>
      <c r="AL102" s="56"/>
      <c r="AM102" s="57" t="s">
        <v>756</v>
      </c>
      <c r="AN102" s="129"/>
      <c r="AO102" s="129"/>
      <c r="AP102" s="132" t="s">
        <v>756</v>
      </c>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row>
    <row r="103" spans="1:158" s="6" customFormat="1" ht="303.75">
      <c r="A103" s="321"/>
      <c r="B103" s="184"/>
      <c r="C103" s="175" t="s">
        <v>756</v>
      </c>
      <c r="D103" s="214" t="s">
        <v>756</v>
      </c>
      <c r="E103" s="214"/>
      <c r="F103" s="214" t="s">
        <v>756</v>
      </c>
      <c r="G103" s="217" t="e">
        <f t="shared" si="5"/>
        <v>#VALUE!</v>
      </c>
      <c r="H103" s="214" t="s">
        <v>756</v>
      </c>
      <c r="I103" s="213" t="s">
        <v>761</v>
      </c>
      <c r="J103" s="214" t="s">
        <v>554</v>
      </c>
      <c r="K103" s="214" t="e">
        <f t="shared" si="4"/>
        <v>#VALUE!</v>
      </c>
      <c r="L103" s="214" t="s">
        <v>756</v>
      </c>
      <c r="M103" s="214" t="s">
        <v>756</v>
      </c>
      <c r="N103" s="214" t="s">
        <v>115</v>
      </c>
      <c r="O103" s="216">
        <f t="shared" si="3"/>
        <v>0</v>
      </c>
      <c r="P103" s="214" t="s">
        <v>756</v>
      </c>
      <c r="Q103" s="214" t="s">
        <v>756</v>
      </c>
      <c r="R103" s="214" t="s">
        <v>756</v>
      </c>
      <c r="S103" s="214" t="s">
        <v>756</v>
      </c>
      <c r="T103" s="214" t="s">
        <v>756</v>
      </c>
      <c r="U103" s="214" t="s">
        <v>756</v>
      </c>
      <c r="V103" s="214" t="s">
        <v>756</v>
      </c>
      <c r="W103" s="214" t="s">
        <v>756</v>
      </c>
      <c r="X103" s="214" t="s">
        <v>756</v>
      </c>
      <c r="Y103" s="214" t="s">
        <v>756</v>
      </c>
      <c r="Z103" s="214" t="s">
        <v>756</v>
      </c>
      <c r="AA103" s="214" t="s">
        <v>756</v>
      </c>
      <c r="AB103" s="214" t="s">
        <v>756</v>
      </c>
      <c r="AC103" s="214"/>
      <c r="AD103" s="214" t="s">
        <v>1100</v>
      </c>
      <c r="AE103" s="214"/>
      <c r="AF103" s="214" t="s">
        <v>1101</v>
      </c>
      <c r="AG103" s="214" t="s">
        <v>756</v>
      </c>
      <c r="AH103" s="214"/>
      <c r="AI103" s="214" t="s">
        <v>1285</v>
      </c>
      <c r="AJ103" s="56" t="s">
        <v>756</v>
      </c>
      <c r="AK103" s="56"/>
      <c r="AL103" s="56"/>
      <c r="AM103" s="57" t="s">
        <v>756</v>
      </c>
      <c r="AN103" s="129"/>
      <c r="AO103" s="129"/>
      <c r="AP103" s="132" t="s">
        <v>756</v>
      </c>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row>
    <row r="104" spans="1:158" s="6" customFormat="1" ht="113.25" customHeight="1">
      <c r="A104" s="322" t="s">
        <v>545</v>
      </c>
      <c r="B104" s="255">
        <f>(E104+E108+E109)</f>
        <v>31.708913176270475</v>
      </c>
      <c r="C104" s="261" t="s">
        <v>300</v>
      </c>
      <c r="D104" s="247">
        <v>50</v>
      </c>
      <c r="E104" s="255">
        <f>(SUM(G104:G107)*D104)/100</f>
        <v>21.708913176270475</v>
      </c>
      <c r="F104" s="5" t="s">
        <v>301</v>
      </c>
      <c r="G104" s="31">
        <f>(K104*H104)/100</f>
        <v>10.242783572077727</v>
      </c>
      <c r="H104" s="161">
        <v>40</v>
      </c>
      <c r="I104" s="173" t="s">
        <v>602</v>
      </c>
      <c r="J104" s="177" t="s">
        <v>302</v>
      </c>
      <c r="K104" s="177">
        <f t="shared" si="4"/>
        <v>25.606958930194313</v>
      </c>
      <c r="L104" s="161">
        <v>100</v>
      </c>
      <c r="M104" s="177" t="s">
        <v>99</v>
      </c>
      <c r="N104" s="71">
        <v>23107</v>
      </c>
      <c r="O104" s="103">
        <f t="shared" si="3"/>
        <v>5917</v>
      </c>
      <c r="P104" s="3" t="s">
        <v>100</v>
      </c>
      <c r="Q104" s="3" t="s">
        <v>78</v>
      </c>
      <c r="R104" s="3" t="s">
        <v>25</v>
      </c>
      <c r="S104" s="3" t="s">
        <v>82</v>
      </c>
      <c r="T104" s="177" t="s">
        <v>303</v>
      </c>
      <c r="U104" s="177" t="s">
        <v>304</v>
      </c>
      <c r="V104" s="3" t="s">
        <v>26</v>
      </c>
      <c r="W104" s="177" t="s">
        <v>59</v>
      </c>
      <c r="X104" s="177" t="s">
        <v>28</v>
      </c>
      <c r="Y104" s="177" t="s">
        <v>31</v>
      </c>
      <c r="Z104" s="177" t="s">
        <v>29</v>
      </c>
      <c r="AA104" s="177" t="s">
        <v>46</v>
      </c>
      <c r="AB104" s="177">
        <v>1287</v>
      </c>
      <c r="AC104" s="177">
        <v>1863</v>
      </c>
      <c r="AD104" s="177" t="s">
        <v>791</v>
      </c>
      <c r="AE104" s="161">
        <v>2331</v>
      </c>
      <c r="AF104" s="110" t="s">
        <v>936</v>
      </c>
      <c r="AG104" s="177">
        <v>11967</v>
      </c>
      <c r="AH104" s="177">
        <v>1723</v>
      </c>
      <c r="AI104" s="177" t="s">
        <v>1163</v>
      </c>
      <c r="AJ104" s="69">
        <v>1201</v>
      </c>
      <c r="AK104" s="69"/>
      <c r="AL104" s="69"/>
      <c r="AM104" s="28">
        <v>8652</v>
      </c>
      <c r="AN104" s="76"/>
      <c r="AO104" s="76"/>
      <c r="AP104" s="132">
        <v>0.2</v>
      </c>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row>
    <row r="105" spans="1:158" s="6" customFormat="1" ht="56.25" customHeight="1">
      <c r="A105" s="323"/>
      <c r="B105" s="266"/>
      <c r="C105" s="261"/>
      <c r="D105" s="247"/>
      <c r="E105" s="256"/>
      <c r="F105" s="5" t="s">
        <v>305</v>
      </c>
      <c r="G105" s="31">
        <f aca="true" t="shared" si="6" ref="G105:G118">(K105*H105)/100</f>
        <v>8.617451260104612</v>
      </c>
      <c r="H105" s="161">
        <v>15</v>
      </c>
      <c r="I105" s="173" t="s">
        <v>603</v>
      </c>
      <c r="J105" s="177" t="s">
        <v>306</v>
      </c>
      <c r="K105" s="177">
        <f t="shared" si="4"/>
        <v>57.44967506736408</v>
      </c>
      <c r="L105" s="161">
        <v>100</v>
      </c>
      <c r="M105" s="177" t="s">
        <v>99</v>
      </c>
      <c r="N105" s="71">
        <v>12618</v>
      </c>
      <c r="O105" s="103">
        <f t="shared" si="3"/>
        <v>7249</v>
      </c>
      <c r="P105" s="3" t="s">
        <v>100</v>
      </c>
      <c r="Q105" s="3" t="s">
        <v>78</v>
      </c>
      <c r="R105" s="3" t="s">
        <v>25</v>
      </c>
      <c r="S105" s="3" t="s">
        <v>82</v>
      </c>
      <c r="T105" s="177" t="s">
        <v>303</v>
      </c>
      <c r="U105" s="177" t="s">
        <v>304</v>
      </c>
      <c r="V105" s="3" t="s">
        <v>26</v>
      </c>
      <c r="W105" s="177" t="s">
        <v>59</v>
      </c>
      <c r="X105" s="177" t="s">
        <v>28</v>
      </c>
      <c r="Y105" s="177" t="s">
        <v>31</v>
      </c>
      <c r="Z105" s="177" t="s">
        <v>29</v>
      </c>
      <c r="AA105" s="177" t="s">
        <v>46</v>
      </c>
      <c r="AB105" s="177"/>
      <c r="AC105" s="177">
        <v>5223</v>
      </c>
      <c r="AD105" s="177" t="s">
        <v>792</v>
      </c>
      <c r="AE105" s="177">
        <v>2026</v>
      </c>
      <c r="AF105" s="177" t="s">
        <v>937</v>
      </c>
      <c r="AG105" s="177" t="s">
        <v>87</v>
      </c>
      <c r="AH105" s="177">
        <v>0</v>
      </c>
      <c r="AI105" s="177" t="s">
        <v>937</v>
      </c>
      <c r="AJ105" s="69"/>
      <c r="AK105" s="69"/>
      <c r="AL105" s="69"/>
      <c r="AM105" s="28">
        <v>12618</v>
      </c>
      <c r="AN105" s="76"/>
      <c r="AO105" s="76"/>
      <c r="AP105" s="132">
        <v>0.075</v>
      </c>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row>
    <row r="106" spans="1:158" s="6" customFormat="1" ht="56.25" customHeight="1">
      <c r="A106" s="323"/>
      <c r="B106" s="266"/>
      <c r="C106" s="261"/>
      <c r="D106" s="247"/>
      <c r="E106" s="256"/>
      <c r="F106" s="5" t="s">
        <v>307</v>
      </c>
      <c r="G106" s="31">
        <f t="shared" si="6"/>
        <v>22.31509152035861</v>
      </c>
      <c r="H106" s="161">
        <v>30</v>
      </c>
      <c r="I106" s="173" t="s">
        <v>638</v>
      </c>
      <c r="J106" s="177" t="s">
        <v>308</v>
      </c>
      <c r="K106" s="177">
        <f t="shared" si="4"/>
        <v>74.38363840119537</v>
      </c>
      <c r="L106" s="161">
        <v>100</v>
      </c>
      <c r="M106" s="177" t="s">
        <v>99</v>
      </c>
      <c r="N106" s="71">
        <v>10708</v>
      </c>
      <c r="O106" s="103">
        <f t="shared" si="3"/>
        <v>7965</v>
      </c>
      <c r="P106" s="3" t="s">
        <v>100</v>
      </c>
      <c r="Q106" s="3" t="s">
        <v>78</v>
      </c>
      <c r="R106" s="3" t="s">
        <v>25</v>
      </c>
      <c r="S106" s="3" t="s">
        <v>82</v>
      </c>
      <c r="T106" s="177" t="s">
        <v>303</v>
      </c>
      <c r="U106" s="177" t="s">
        <v>304</v>
      </c>
      <c r="V106" s="3" t="s">
        <v>26</v>
      </c>
      <c r="W106" s="177" t="s">
        <v>59</v>
      </c>
      <c r="X106" s="177" t="s">
        <v>57</v>
      </c>
      <c r="Y106" s="177" t="s">
        <v>31</v>
      </c>
      <c r="Z106" s="177" t="s">
        <v>29</v>
      </c>
      <c r="AA106" s="177" t="s">
        <v>46</v>
      </c>
      <c r="AB106" s="177"/>
      <c r="AC106" s="177">
        <v>5745</v>
      </c>
      <c r="AD106" s="177" t="s">
        <v>793</v>
      </c>
      <c r="AE106" s="177">
        <v>2220</v>
      </c>
      <c r="AF106" s="177" t="s">
        <v>938</v>
      </c>
      <c r="AG106" s="177" t="s">
        <v>87</v>
      </c>
      <c r="AH106" s="177">
        <v>0</v>
      </c>
      <c r="AI106" s="177" t="s">
        <v>938</v>
      </c>
      <c r="AJ106" s="69"/>
      <c r="AK106" s="69"/>
      <c r="AL106" s="69"/>
      <c r="AM106" s="28">
        <v>10708</v>
      </c>
      <c r="AN106" s="76"/>
      <c r="AO106" s="76"/>
      <c r="AP106" s="132">
        <v>0.15</v>
      </c>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row>
    <row r="107" spans="1:158" s="6" customFormat="1" ht="101.25">
      <c r="A107" s="323"/>
      <c r="B107" s="266"/>
      <c r="C107" s="261"/>
      <c r="D107" s="247"/>
      <c r="E107" s="257"/>
      <c r="F107" s="5" t="s">
        <v>309</v>
      </c>
      <c r="G107" s="31">
        <f t="shared" si="6"/>
        <v>2.2425</v>
      </c>
      <c r="H107" s="161">
        <v>15</v>
      </c>
      <c r="I107" s="173" t="s">
        <v>639</v>
      </c>
      <c r="J107" s="177" t="s">
        <v>310</v>
      </c>
      <c r="K107" s="177">
        <f t="shared" si="4"/>
        <v>14.95</v>
      </c>
      <c r="L107" s="161">
        <v>100</v>
      </c>
      <c r="M107" s="177" t="s">
        <v>99</v>
      </c>
      <c r="N107" s="71">
        <v>20000</v>
      </c>
      <c r="O107" s="103">
        <f t="shared" si="3"/>
        <v>2990</v>
      </c>
      <c r="P107" s="3" t="s">
        <v>100</v>
      </c>
      <c r="Q107" s="3" t="s">
        <v>78</v>
      </c>
      <c r="R107" s="3" t="s">
        <v>25</v>
      </c>
      <c r="S107" s="3" t="s">
        <v>82</v>
      </c>
      <c r="T107" s="177" t="s">
        <v>311</v>
      </c>
      <c r="U107" s="177" t="s">
        <v>566</v>
      </c>
      <c r="V107" s="3" t="s">
        <v>26</v>
      </c>
      <c r="W107" s="177" t="s">
        <v>59</v>
      </c>
      <c r="X107" s="177" t="s">
        <v>57</v>
      </c>
      <c r="Y107" s="177" t="s">
        <v>31</v>
      </c>
      <c r="Z107" s="177" t="s">
        <v>29</v>
      </c>
      <c r="AA107" s="177" t="s">
        <v>46</v>
      </c>
      <c r="AB107" s="177"/>
      <c r="AC107" s="177">
        <v>0</v>
      </c>
      <c r="AD107" s="177" t="s">
        <v>794</v>
      </c>
      <c r="AE107" s="177">
        <v>2990</v>
      </c>
      <c r="AF107" s="177" t="s">
        <v>939</v>
      </c>
      <c r="AG107" s="177"/>
      <c r="AH107" s="177">
        <v>0</v>
      </c>
      <c r="AI107" s="177" t="s">
        <v>1243</v>
      </c>
      <c r="AJ107" s="69"/>
      <c r="AK107" s="69"/>
      <c r="AL107" s="69"/>
      <c r="AM107" s="28">
        <v>20000</v>
      </c>
      <c r="AN107" s="76"/>
      <c r="AO107" s="76"/>
      <c r="AP107" s="132">
        <v>0.075</v>
      </c>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row>
    <row r="108" spans="1:158" s="6" customFormat="1" ht="112.5">
      <c r="A108" s="323"/>
      <c r="B108" s="266"/>
      <c r="C108" s="5" t="s">
        <v>312</v>
      </c>
      <c r="D108" s="173">
        <v>30</v>
      </c>
      <c r="E108" s="173">
        <f>(G108*D108)/100</f>
        <v>0</v>
      </c>
      <c r="F108" s="5" t="s">
        <v>313</v>
      </c>
      <c r="G108" s="31">
        <f t="shared" si="6"/>
        <v>0</v>
      </c>
      <c r="H108" s="161">
        <v>100</v>
      </c>
      <c r="I108" s="173" t="s">
        <v>640</v>
      </c>
      <c r="J108" s="177" t="s">
        <v>314</v>
      </c>
      <c r="K108" s="177">
        <f t="shared" si="4"/>
        <v>0</v>
      </c>
      <c r="L108" s="161">
        <v>100</v>
      </c>
      <c r="M108" s="177" t="s">
        <v>99</v>
      </c>
      <c r="N108" s="12">
        <v>1</v>
      </c>
      <c r="O108" s="103">
        <f t="shared" si="3"/>
        <v>0</v>
      </c>
      <c r="P108" s="3" t="s">
        <v>100</v>
      </c>
      <c r="Q108" s="3" t="s">
        <v>78</v>
      </c>
      <c r="R108" s="3" t="s">
        <v>25</v>
      </c>
      <c r="S108" s="3" t="s">
        <v>82</v>
      </c>
      <c r="T108" s="177" t="s">
        <v>311</v>
      </c>
      <c r="U108" s="177" t="s">
        <v>566</v>
      </c>
      <c r="V108" s="3" t="s">
        <v>26</v>
      </c>
      <c r="W108" s="177" t="s">
        <v>59</v>
      </c>
      <c r="X108" s="177" t="s">
        <v>57</v>
      </c>
      <c r="Y108" s="177" t="s">
        <v>31</v>
      </c>
      <c r="Z108" s="177" t="s">
        <v>29</v>
      </c>
      <c r="AA108" s="177" t="s">
        <v>46</v>
      </c>
      <c r="AB108" s="170"/>
      <c r="AC108" s="12">
        <v>0</v>
      </c>
      <c r="AD108" s="170"/>
      <c r="AE108" s="170">
        <v>0</v>
      </c>
      <c r="AF108" s="177" t="s">
        <v>940</v>
      </c>
      <c r="AG108" s="170"/>
      <c r="AH108" s="177">
        <v>0</v>
      </c>
      <c r="AI108" s="177" t="s">
        <v>1164</v>
      </c>
      <c r="AJ108" s="68"/>
      <c r="AK108" s="68"/>
      <c r="AL108" s="68"/>
      <c r="AM108" s="28">
        <v>1</v>
      </c>
      <c r="AN108" s="76"/>
      <c r="AO108" s="76"/>
      <c r="AP108" s="132">
        <v>0.3</v>
      </c>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row>
    <row r="109" spans="1:158" s="6" customFormat="1" ht="101.25">
      <c r="A109" s="323"/>
      <c r="B109" s="266"/>
      <c r="C109" s="261" t="s">
        <v>315</v>
      </c>
      <c r="D109" s="247">
        <v>20</v>
      </c>
      <c r="E109" s="255">
        <f>(SUM(G109:G110)*D109)/100</f>
        <v>10</v>
      </c>
      <c r="F109" s="5" t="s">
        <v>316</v>
      </c>
      <c r="G109" s="31">
        <f t="shared" si="6"/>
        <v>47.5</v>
      </c>
      <c r="H109" s="161">
        <v>50</v>
      </c>
      <c r="I109" s="173" t="s">
        <v>641</v>
      </c>
      <c r="J109" s="177" t="s">
        <v>317</v>
      </c>
      <c r="K109" s="177">
        <f t="shared" si="4"/>
        <v>95</v>
      </c>
      <c r="L109" s="161">
        <v>100</v>
      </c>
      <c r="M109" s="177" t="s">
        <v>99</v>
      </c>
      <c r="N109" s="160">
        <v>1</v>
      </c>
      <c r="O109" s="166">
        <f>+AC109+AH109+AK109+AN109+AE109</f>
        <v>0.95</v>
      </c>
      <c r="P109" s="3" t="s">
        <v>95</v>
      </c>
      <c r="Q109" s="3" t="s">
        <v>78</v>
      </c>
      <c r="R109" s="3" t="s">
        <v>25</v>
      </c>
      <c r="S109" s="3" t="s">
        <v>82</v>
      </c>
      <c r="T109" s="177" t="s">
        <v>318</v>
      </c>
      <c r="U109" s="177" t="s">
        <v>566</v>
      </c>
      <c r="V109" s="3" t="s">
        <v>26</v>
      </c>
      <c r="W109" s="177" t="s">
        <v>27</v>
      </c>
      <c r="X109" s="177" t="s">
        <v>57</v>
      </c>
      <c r="Y109" s="177" t="s">
        <v>31</v>
      </c>
      <c r="Z109" s="177" t="s">
        <v>29</v>
      </c>
      <c r="AA109" s="177" t="s">
        <v>46</v>
      </c>
      <c r="AB109" s="30">
        <v>0</v>
      </c>
      <c r="AC109" s="30">
        <v>0</v>
      </c>
      <c r="AD109" s="177" t="s">
        <v>795</v>
      </c>
      <c r="AE109" s="30">
        <v>0.3</v>
      </c>
      <c r="AF109" s="176" t="s">
        <v>941</v>
      </c>
      <c r="AG109" s="30">
        <v>0.33</v>
      </c>
      <c r="AH109" s="30">
        <v>0.65</v>
      </c>
      <c r="AI109" s="177" t="s">
        <v>1166</v>
      </c>
      <c r="AJ109" s="30">
        <v>0.33</v>
      </c>
      <c r="AK109" s="30"/>
      <c r="AL109" s="30"/>
      <c r="AM109" s="86">
        <v>0.34</v>
      </c>
      <c r="AN109" s="76"/>
      <c r="AO109" s="76"/>
      <c r="AP109" s="132">
        <v>0.1</v>
      </c>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row>
    <row r="110" spans="1:158" s="6" customFormat="1" ht="101.25">
      <c r="A110" s="323"/>
      <c r="B110" s="266"/>
      <c r="C110" s="261"/>
      <c r="D110" s="247"/>
      <c r="E110" s="257"/>
      <c r="F110" s="5" t="s">
        <v>319</v>
      </c>
      <c r="G110" s="31">
        <f t="shared" si="6"/>
        <v>2.5</v>
      </c>
      <c r="H110" s="161">
        <v>50</v>
      </c>
      <c r="I110" s="173" t="s">
        <v>642</v>
      </c>
      <c r="J110" s="177" t="s">
        <v>320</v>
      </c>
      <c r="K110" s="177">
        <f t="shared" si="4"/>
        <v>5</v>
      </c>
      <c r="L110" s="161">
        <v>100</v>
      </c>
      <c r="M110" s="177" t="s">
        <v>99</v>
      </c>
      <c r="N110" s="160">
        <v>1</v>
      </c>
      <c r="O110" s="166">
        <f t="shared" si="3"/>
        <v>0.05</v>
      </c>
      <c r="P110" s="3" t="s">
        <v>95</v>
      </c>
      <c r="Q110" s="3" t="s">
        <v>78</v>
      </c>
      <c r="R110" s="3" t="s">
        <v>25</v>
      </c>
      <c r="S110" s="3" t="s">
        <v>82</v>
      </c>
      <c r="T110" s="177" t="s">
        <v>318</v>
      </c>
      <c r="U110" s="177" t="s">
        <v>566</v>
      </c>
      <c r="V110" s="3" t="s">
        <v>26</v>
      </c>
      <c r="W110" s="177" t="s">
        <v>27</v>
      </c>
      <c r="X110" s="177" t="s">
        <v>57</v>
      </c>
      <c r="Y110" s="177" t="s">
        <v>31</v>
      </c>
      <c r="Z110" s="177" t="s">
        <v>29</v>
      </c>
      <c r="AA110" s="177" t="s">
        <v>46</v>
      </c>
      <c r="AB110" s="30">
        <v>0</v>
      </c>
      <c r="AC110" s="30"/>
      <c r="AD110" s="177" t="s">
        <v>795</v>
      </c>
      <c r="AE110" s="30">
        <v>0</v>
      </c>
      <c r="AF110" s="176" t="s">
        <v>942</v>
      </c>
      <c r="AG110" s="30">
        <v>0.25</v>
      </c>
      <c r="AH110" s="30">
        <v>0.05</v>
      </c>
      <c r="AI110" s="177" t="s">
        <v>1167</v>
      </c>
      <c r="AJ110" s="30">
        <v>0.25</v>
      </c>
      <c r="AK110" s="30"/>
      <c r="AL110" s="30"/>
      <c r="AM110" s="86">
        <v>0.5</v>
      </c>
      <c r="AN110" s="76"/>
      <c r="AO110" s="76"/>
      <c r="AP110" s="132">
        <v>0.1</v>
      </c>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row>
    <row r="111" spans="1:158" s="6" customFormat="1" ht="135" customHeight="1">
      <c r="A111" s="323"/>
      <c r="B111" s="177"/>
      <c r="C111" s="177" t="s">
        <v>756</v>
      </c>
      <c r="D111" s="214" t="s">
        <v>756</v>
      </c>
      <c r="E111" s="214"/>
      <c r="F111" s="214" t="s">
        <v>756</v>
      </c>
      <c r="G111" s="217" t="e">
        <f t="shared" si="6"/>
        <v>#VALUE!</v>
      </c>
      <c r="H111" s="214" t="s">
        <v>756</v>
      </c>
      <c r="I111" s="213" t="s">
        <v>762</v>
      </c>
      <c r="J111" s="214" t="s">
        <v>555</v>
      </c>
      <c r="K111" s="214" t="e">
        <f t="shared" si="4"/>
        <v>#VALUE!</v>
      </c>
      <c r="L111" s="219" t="s">
        <v>756</v>
      </c>
      <c r="M111" s="219" t="s">
        <v>756</v>
      </c>
      <c r="N111" s="220">
        <v>29.34</v>
      </c>
      <c r="O111" s="216" t="e">
        <f t="shared" si="3"/>
        <v>#VALUE!</v>
      </c>
      <c r="P111" s="219" t="s">
        <v>756</v>
      </c>
      <c r="Q111" s="219" t="s">
        <v>756</v>
      </c>
      <c r="R111" s="219" t="s">
        <v>756</v>
      </c>
      <c r="S111" s="219" t="s">
        <v>756</v>
      </c>
      <c r="T111" s="219" t="s">
        <v>756</v>
      </c>
      <c r="U111" s="219" t="s">
        <v>756</v>
      </c>
      <c r="V111" s="219" t="s">
        <v>756</v>
      </c>
      <c r="W111" s="219" t="s">
        <v>756</v>
      </c>
      <c r="X111" s="219" t="s">
        <v>756</v>
      </c>
      <c r="Y111" s="219" t="s">
        <v>756</v>
      </c>
      <c r="Z111" s="219" t="s">
        <v>756</v>
      </c>
      <c r="AA111" s="219" t="s">
        <v>756</v>
      </c>
      <c r="AB111" s="219" t="s">
        <v>756</v>
      </c>
      <c r="AC111" s="219">
        <v>0</v>
      </c>
      <c r="AD111" s="219" t="s">
        <v>796</v>
      </c>
      <c r="AE111" s="219"/>
      <c r="AF111" s="219" t="s">
        <v>943</v>
      </c>
      <c r="AG111" s="219" t="s">
        <v>756</v>
      </c>
      <c r="AH111" s="214" t="s">
        <v>1165</v>
      </c>
      <c r="AI111" s="214" t="s">
        <v>1187</v>
      </c>
      <c r="AJ111" s="126" t="s">
        <v>756</v>
      </c>
      <c r="AK111" s="126"/>
      <c r="AL111" s="126"/>
      <c r="AM111" s="127" t="s">
        <v>756</v>
      </c>
      <c r="AN111" s="128"/>
      <c r="AO111" s="128"/>
      <c r="AP111" s="132" t="s">
        <v>756</v>
      </c>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row>
    <row r="112" spans="1:158" s="6" customFormat="1" ht="130.5" customHeight="1">
      <c r="A112" s="323"/>
      <c r="B112" s="177"/>
      <c r="C112" s="177" t="s">
        <v>756</v>
      </c>
      <c r="D112" s="214" t="s">
        <v>756</v>
      </c>
      <c r="E112" s="214"/>
      <c r="F112" s="214" t="s">
        <v>756</v>
      </c>
      <c r="G112" s="217" t="e">
        <f t="shared" si="6"/>
        <v>#VALUE!</v>
      </c>
      <c r="H112" s="214" t="s">
        <v>756</v>
      </c>
      <c r="I112" s="213" t="s">
        <v>763</v>
      </c>
      <c r="J112" s="214" t="s">
        <v>556</v>
      </c>
      <c r="K112" s="214" t="e">
        <f t="shared" si="4"/>
        <v>#VALUE!</v>
      </c>
      <c r="L112" s="219" t="s">
        <v>756</v>
      </c>
      <c r="M112" s="219" t="s">
        <v>756</v>
      </c>
      <c r="N112" s="220">
        <v>39.19</v>
      </c>
      <c r="O112" s="216" t="e">
        <f t="shared" si="3"/>
        <v>#VALUE!</v>
      </c>
      <c r="P112" s="219" t="s">
        <v>756</v>
      </c>
      <c r="Q112" s="219" t="s">
        <v>756</v>
      </c>
      <c r="R112" s="219" t="s">
        <v>756</v>
      </c>
      <c r="S112" s="219" t="s">
        <v>756</v>
      </c>
      <c r="T112" s="219" t="s">
        <v>756</v>
      </c>
      <c r="U112" s="219" t="s">
        <v>756</v>
      </c>
      <c r="V112" s="219" t="s">
        <v>756</v>
      </c>
      <c r="W112" s="219" t="s">
        <v>756</v>
      </c>
      <c r="X112" s="219" t="s">
        <v>756</v>
      </c>
      <c r="Y112" s="219" t="s">
        <v>756</v>
      </c>
      <c r="Z112" s="219" t="s">
        <v>756</v>
      </c>
      <c r="AA112" s="219" t="s">
        <v>756</v>
      </c>
      <c r="AB112" s="219" t="s">
        <v>756</v>
      </c>
      <c r="AC112" s="219">
        <v>0</v>
      </c>
      <c r="AD112" s="219" t="s">
        <v>797</v>
      </c>
      <c r="AE112" s="219"/>
      <c r="AF112" s="219" t="s">
        <v>943</v>
      </c>
      <c r="AG112" s="219" t="s">
        <v>756</v>
      </c>
      <c r="AH112" s="214" t="s">
        <v>1165</v>
      </c>
      <c r="AI112" s="214" t="s">
        <v>1188</v>
      </c>
      <c r="AJ112" s="126" t="s">
        <v>756</v>
      </c>
      <c r="AK112" s="126"/>
      <c r="AL112" s="126"/>
      <c r="AM112" s="127" t="s">
        <v>756</v>
      </c>
      <c r="AN112" s="128"/>
      <c r="AO112" s="128"/>
      <c r="AP112" s="132" t="s">
        <v>756</v>
      </c>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row>
    <row r="113" spans="1:158" s="6" customFormat="1" ht="326.25">
      <c r="A113" s="323"/>
      <c r="B113" s="177"/>
      <c r="C113" s="177" t="s">
        <v>756</v>
      </c>
      <c r="D113" s="214" t="s">
        <v>756</v>
      </c>
      <c r="E113" s="214"/>
      <c r="F113" s="214" t="s">
        <v>756</v>
      </c>
      <c r="G113" s="217" t="e">
        <f t="shared" si="6"/>
        <v>#VALUE!</v>
      </c>
      <c r="H113" s="214" t="s">
        <v>756</v>
      </c>
      <c r="I113" s="213" t="s">
        <v>764</v>
      </c>
      <c r="J113" s="214" t="s">
        <v>557</v>
      </c>
      <c r="K113" s="214" t="e">
        <f t="shared" si="4"/>
        <v>#VALUE!</v>
      </c>
      <c r="L113" s="219" t="s">
        <v>756</v>
      </c>
      <c r="M113" s="219" t="s">
        <v>756</v>
      </c>
      <c r="N113" s="219">
        <v>17313</v>
      </c>
      <c r="O113" s="216" t="e">
        <f t="shared" si="3"/>
        <v>#VALUE!</v>
      </c>
      <c r="P113" s="219" t="s">
        <v>756</v>
      </c>
      <c r="Q113" s="219" t="s">
        <v>756</v>
      </c>
      <c r="R113" s="219" t="s">
        <v>756</v>
      </c>
      <c r="S113" s="219" t="s">
        <v>756</v>
      </c>
      <c r="T113" s="219" t="s">
        <v>756</v>
      </c>
      <c r="U113" s="219" t="s">
        <v>756</v>
      </c>
      <c r="V113" s="219" t="s">
        <v>756</v>
      </c>
      <c r="W113" s="219" t="s">
        <v>756</v>
      </c>
      <c r="X113" s="219" t="s">
        <v>756</v>
      </c>
      <c r="Y113" s="219" t="s">
        <v>756</v>
      </c>
      <c r="Z113" s="219" t="s">
        <v>756</v>
      </c>
      <c r="AA113" s="219" t="s">
        <v>756</v>
      </c>
      <c r="AB113" s="219" t="s">
        <v>756</v>
      </c>
      <c r="AC113" s="219">
        <v>17529</v>
      </c>
      <c r="AD113" s="219" t="s">
        <v>798</v>
      </c>
      <c r="AE113" s="219" t="s">
        <v>944</v>
      </c>
      <c r="AF113" s="219" t="s">
        <v>945</v>
      </c>
      <c r="AG113" s="219" t="s">
        <v>756</v>
      </c>
      <c r="AH113" s="214">
        <v>17519</v>
      </c>
      <c r="AI113" s="214" t="s">
        <v>1189</v>
      </c>
      <c r="AJ113" s="126" t="s">
        <v>756</v>
      </c>
      <c r="AK113" s="126"/>
      <c r="AL113" s="126"/>
      <c r="AM113" s="127" t="s">
        <v>756</v>
      </c>
      <c r="AN113" s="128"/>
      <c r="AO113" s="128"/>
      <c r="AP113" s="132" t="s">
        <v>756</v>
      </c>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row>
    <row r="114" spans="1:158" s="6" customFormat="1" ht="294.75" customHeight="1">
      <c r="A114" s="323"/>
      <c r="B114" s="177"/>
      <c r="C114" s="177" t="s">
        <v>756</v>
      </c>
      <c r="D114" s="214" t="s">
        <v>756</v>
      </c>
      <c r="E114" s="214"/>
      <c r="F114" s="214" t="s">
        <v>756</v>
      </c>
      <c r="G114" s="217" t="e">
        <f t="shared" si="6"/>
        <v>#VALUE!</v>
      </c>
      <c r="H114" s="214" t="s">
        <v>756</v>
      </c>
      <c r="I114" s="213" t="s">
        <v>765</v>
      </c>
      <c r="J114" s="214" t="s">
        <v>558</v>
      </c>
      <c r="K114" s="214" t="e">
        <f t="shared" si="4"/>
        <v>#VALUE!</v>
      </c>
      <c r="L114" s="219" t="s">
        <v>756</v>
      </c>
      <c r="M114" s="219" t="s">
        <v>756</v>
      </c>
      <c r="N114" s="219">
        <v>11727</v>
      </c>
      <c r="O114" s="216">
        <f t="shared" si="3"/>
        <v>14455</v>
      </c>
      <c r="P114" s="219" t="s">
        <v>756</v>
      </c>
      <c r="Q114" s="219" t="s">
        <v>756</v>
      </c>
      <c r="R114" s="219" t="s">
        <v>756</v>
      </c>
      <c r="S114" s="219" t="s">
        <v>756</v>
      </c>
      <c r="T114" s="219" t="s">
        <v>756</v>
      </c>
      <c r="U114" s="219" t="s">
        <v>756</v>
      </c>
      <c r="V114" s="219" t="s">
        <v>756</v>
      </c>
      <c r="W114" s="219" t="s">
        <v>756</v>
      </c>
      <c r="X114" s="219" t="s">
        <v>756</v>
      </c>
      <c r="Y114" s="219" t="s">
        <v>756</v>
      </c>
      <c r="Z114" s="219" t="s">
        <v>756</v>
      </c>
      <c r="AA114" s="219" t="s">
        <v>756</v>
      </c>
      <c r="AB114" s="219" t="s">
        <v>756</v>
      </c>
      <c r="AC114" s="219">
        <v>6524</v>
      </c>
      <c r="AD114" s="219" t="s">
        <v>799</v>
      </c>
      <c r="AE114" s="219">
        <v>428</v>
      </c>
      <c r="AF114" s="219" t="s">
        <v>946</v>
      </c>
      <c r="AG114" s="219" t="s">
        <v>756</v>
      </c>
      <c r="AH114" s="214">
        <v>7503</v>
      </c>
      <c r="AI114" s="214" t="s">
        <v>1190</v>
      </c>
      <c r="AJ114" s="126" t="s">
        <v>756</v>
      </c>
      <c r="AK114" s="126"/>
      <c r="AL114" s="126"/>
      <c r="AM114" s="127" t="s">
        <v>756</v>
      </c>
      <c r="AN114" s="128"/>
      <c r="AO114" s="128"/>
      <c r="AP114" s="132" t="s">
        <v>756</v>
      </c>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row>
    <row r="115" spans="1:158" s="6" customFormat="1" ht="123.75">
      <c r="A115" s="323"/>
      <c r="B115" s="177"/>
      <c r="C115" s="177" t="s">
        <v>756</v>
      </c>
      <c r="D115" s="214" t="s">
        <v>756</v>
      </c>
      <c r="E115" s="214"/>
      <c r="F115" s="214" t="s">
        <v>756</v>
      </c>
      <c r="G115" s="217" t="e">
        <f t="shared" si="6"/>
        <v>#VALUE!</v>
      </c>
      <c r="H115" s="214" t="s">
        <v>756</v>
      </c>
      <c r="I115" s="213" t="s">
        <v>766</v>
      </c>
      <c r="J115" s="214" t="s">
        <v>559</v>
      </c>
      <c r="K115" s="214" t="e">
        <f t="shared" si="4"/>
        <v>#VALUE!</v>
      </c>
      <c r="L115" s="219" t="s">
        <v>756</v>
      </c>
      <c r="M115" s="219" t="s">
        <v>756</v>
      </c>
      <c r="N115" s="219">
        <v>0</v>
      </c>
      <c r="O115" s="216" t="e">
        <f t="shared" si="3"/>
        <v>#VALUE!</v>
      </c>
      <c r="P115" s="219" t="s">
        <v>756</v>
      </c>
      <c r="Q115" s="219" t="s">
        <v>756</v>
      </c>
      <c r="R115" s="219" t="s">
        <v>756</v>
      </c>
      <c r="S115" s="219" t="s">
        <v>756</v>
      </c>
      <c r="T115" s="219" t="s">
        <v>756</v>
      </c>
      <c r="U115" s="219" t="s">
        <v>756</v>
      </c>
      <c r="V115" s="219" t="s">
        <v>756</v>
      </c>
      <c r="W115" s="219" t="s">
        <v>756</v>
      </c>
      <c r="X115" s="219" t="s">
        <v>756</v>
      </c>
      <c r="Y115" s="219" t="s">
        <v>756</v>
      </c>
      <c r="Z115" s="219" t="s">
        <v>756</v>
      </c>
      <c r="AA115" s="219" t="s">
        <v>756</v>
      </c>
      <c r="AB115" s="219" t="s">
        <v>756</v>
      </c>
      <c r="AC115" s="219">
        <v>0</v>
      </c>
      <c r="AD115" s="219" t="s">
        <v>800</v>
      </c>
      <c r="AE115" s="219">
        <v>0</v>
      </c>
      <c r="AF115" s="219" t="s">
        <v>947</v>
      </c>
      <c r="AG115" s="219" t="s">
        <v>756</v>
      </c>
      <c r="AH115" s="214" t="s">
        <v>1165</v>
      </c>
      <c r="AI115" s="214" t="s">
        <v>1191</v>
      </c>
      <c r="AJ115" s="126" t="s">
        <v>756</v>
      </c>
      <c r="AK115" s="126"/>
      <c r="AL115" s="126"/>
      <c r="AM115" s="127" t="s">
        <v>756</v>
      </c>
      <c r="AN115" s="128"/>
      <c r="AO115" s="128"/>
      <c r="AP115" s="132" t="s">
        <v>756</v>
      </c>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row>
    <row r="116" spans="1:158" s="6" customFormat="1" ht="180">
      <c r="A116" s="323"/>
      <c r="B116" s="177"/>
      <c r="C116" s="177" t="s">
        <v>756</v>
      </c>
      <c r="D116" s="214" t="s">
        <v>756</v>
      </c>
      <c r="E116" s="214"/>
      <c r="F116" s="214" t="s">
        <v>756</v>
      </c>
      <c r="G116" s="217" t="e">
        <f t="shared" si="6"/>
        <v>#VALUE!</v>
      </c>
      <c r="H116" s="214" t="s">
        <v>756</v>
      </c>
      <c r="I116" s="213" t="s">
        <v>767</v>
      </c>
      <c r="J116" s="214" t="s">
        <v>560</v>
      </c>
      <c r="K116" s="214" t="e">
        <f t="shared" si="4"/>
        <v>#VALUE!</v>
      </c>
      <c r="L116" s="219" t="s">
        <v>756</v>
      </c>
      <c r="M116" s="219" t="s">
        <v>756</v>
      </c>
      <c r="N116" s="221">
        <v>15994</v>
      </c>
      <c r="O116" s="216">
        <f t="shared" si="3"/>
        <v>9025</v>
      </c>
      <c r="P116" s="219" t="s">
        <v>756</v>
      </c>
      <c r="Q116" s="219" t="s">
        <v>756</v>
      </c>
      <c r="R116" s="219" t="s">
        <v>756</v>
      </c>
      <c r="S116" s="219" t="s">
        <v>756</v>
      </c>
      <c r="T116" s="219" t="s">
        <v>756</v>
      </c>
      <c r="U116" s="219" t="s">
        <v>756</v>
      </c>
      <c r="V116" s="219" t="s">
        <v>756</v>
      </c>
      <c r="W116" s="219" t="s">
        <v>756</v>
      </c>
      <c r="X116" s="219" t="s">
        <v>756</v>
      </c>
      <c r="Y116" s="219" t="s">
        <v>756</v>
      </c>
      <c r="Z116" s="219" t="s">
        <v>756</v>
      </c>
      <c r="AA116" s="219" t="s">
        <v>756</v>
      </c>
      <c r="AB116" s="219" t="s">
        <v>756</v>
      </c>
      <c r="AC116" s="219">
        <v>1863</v>
      </c>
      <c r="AD116" s="219" t="s">
        <v>791</v>
      </c>
      <c r="AE116" s="219">
        <v>1245</v>
      </c>
      <c r="AF116" s="219" t="s">
        <v>948</v>
      </c>
      <c r="AG116" s="219" t="s">
        <v>756</v>
      </c>
      <c r="AH116" s="214">
        <v>5917</v>
      </c>
      <c r="AI116" s="214" t="s">
        <v>1192</v>
      </c>
      <c r="AJ116" s="126" t="s">
        <v>756</v>
      </c>
      <c r="AK116" s="126"/>
      <c r="AL116" s="126"/>
      <c r="AM116" s="127" t="s">
        <v>756</v>
      </c>
      <c r="AN116" s="128"/>
      <c r="AO116" s="128"/>
      <c r="AP116" s="132" t="s">
        <v>756</v>
      </c>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row>
    <row r="117" spans="1:158" s="6" customFormat="1" ht="123.75">
      <c r="A117" s="323"/>
      <c r="B117" s="177"/>
      <c r="C117" s="177" t="s">
        <v>756</v>
      </c>
      <c r="D117" s="214" t="s">
        <v>756</v>
      </c>
      <c r="E117" s="214"/>
      <c r="F117" s="214" t="s">
        <v>756</v>
      </c>
      <c r="G117" s="217" t="e">
        <f t="shared" si="6"/>
        <v>#VALUE!</v>
      </c>
      <c r="H117" s="214" t="s">
        <v>756</v>
      </c>
      <c r="I117" s="213" t="s">
        <v>768</v>
      </c>
      <c r="J117" s="214" t="s">
        <v>561</v>
      </c>
      <c r="K117" s="214" t="e">
        <f t="shared" si="4"/>
        <v>#VALUE!</v>
      </c>
      <c r="L117" s="219" t="s">
        <v>756</v>
      </c>
      <c r="M117" s="219" t="s">
        <v>756</v>
      </c>
      <c r="N117" s="221">
        <v>6546</v>
      </c>
      <c r="O117" s="216">
        <f t="shared" si="3"/>
        <v>3773</v>
      </c>
      <c r="P117" s="219" t="s">
        <v>756</v>
      </c>
      <c r="Q117" s="219" t="s">
        <v>756</v>
      </c>
      <c r="R117" s="219" t="s">
        <v>756</v>
      </c>
      <c r="S117" s="219" t="s">
        <v>756</v>
      </c>
      <c r="T117" s="219" t="s">
        <v>756</v>
      </c>
      <c r="U117" s="219" t="s">
        <v>756</v>
      </c>
      <c r="V117" s="219" t="s">
        <v>756</v>
      </c>
      <c r="W117" s="219" t="s">
        <v>756</v>
      </c>
      <c r="X117" s="219" t="s">
        <v>756</v>
      </c>
      <c r="Y117" s="219" t="s">
        <v>756</v>
      </c>
      <c r="Z117" s="219" t="s">
        <v>756</v>
      </c>
      <c r="AA117" s="219" t="s">
        <v>756</v>
      </c>
      <c r="AB117" s="219" t="s">
        <v>756</v>
      </c>
      <c r="AC117" s="219">
        <v>1086</v>
      </c>
      <c r="AD117" s="219" t="s">
        <v>801</v>
      </c>
      <c r="AE117" s="219">
        <v>75</v>
      </c>
      <c r="AF117" s="219" t="s">
        <v>949</v>
      </c>
      <c r="AG117" s="219" t="s">
        <v>756</v>
      </c>
      <c r="AH117" s="214">
        <v>2612</v>
      </c>
      <c r="AI117" s="214" t="s">
        <v>1193</v>
      </c>
      <c r="AJ117" s="126" t="s">
        <v>756</v>
      </c>
      <c r="AK117" s="126"/>
      <c r="AL117" s="126"/>
      <c r="AM117" s="127" t="s">
        <v>756</v>
      </c>
      <c r="AN117" s="128"/>
      <c r="AO117" s="128"/>
      <c r="AP117" s="132" t="s">
        <v>756</v>
      </c>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row>
    <row r="118" spans="1:158" s="6" customFormat="1" ht="409.5">
      <c r="A118" s="324"/>
      <c r="B118" s="177"/>
      <c r="C118" s="177" t="s">
        <v>756</v>
      </c>
      <c r="D118" s="214" t="s">
        <v>756</v>
      </c>
      <c r="E118" s="214"/>
      <c r="F118" s="214" t="s">
        <v>756</v>
      </c>
      <c r="G118" s="217" t="e">
        <f t="shared" si="6"/>
        <v>#VALUE!</v>
      </c>
      <c r="H118" s="214" t="s">
        <v>756</v>
      </c>
      <c r="I118" s="213" t="s">
        <v>769</v>
      </c>
      <c r="J118" s="214" t="s">
        <v>562</v>
      </c>
      <c r="K118" s="214" t="e">
        <f t="shared" si="4"/>
        <v>#VALUE!</v>
      </c>
      <c r="L118" s="219" t="s">
        <v>756</v>
      </c>
      <c r="M118" s="219" t="s">
        <v>756</v>
      </c>
      <c r="N118" s="219" t="s">
        <v>115</v>
      </c>
      <c r="O118" s="216" t="e">
        <f t="shared" si="3"/>
        <v>#VALUE!</v>
      </c>
      <c r="P118" s="219" t="s">
        <v>756</v>
      </c>
      <c r="Q118" s="219" t="s">
        <v>756</v>
      </c>
      <c r="R118" s="219" t="s">
        <v>756</v>
      </c>
      <c r="S118" s="219" t="s">
        <v>756</v>
      </c>
      <c r="T118" s="219" t="s">
        <v>756</v>
      </c>
      <c r="U118" s="219" t="s">
        <v>756</v>
      </c>
      <c r="V118" s="219" t="s">
        <v>756</v>
      </c>
      <c r="W118" s="219" t="s">
        <v>756</v>
      </c>
      <c r="X118" s="219" t="s">
        <v>756</v>
      </c>
      <c r="Y118" s="219" t="s">
        <v>756</v>
      </c>
      <c r="Z118" s="219" t="s">
        <v>756</v>
      </c>
      <c r="AA118" s="219" t="s">
        <v>756</v>
      </c>
      <c r="AB118" s="219" t="s">
        <v>756</v>
      </c>
      <c r="AC118" s="219">
        <v>0</v>
      </c>
      <c r="AD118" s="219" t="s">
        <v>1095</v>
      </c>
      <c r="AE118" s="219"/>
      <c r="AF118" s="219" t="s">
        <v>1096</v>
      </c>
      <c r="AG118" s="219" t="s">
        <v>756</v>
      </c>
      <c r="AH118" s="214" t="s">
        <v>1165</v>
      </c>
      <c r="AI118" s="214" t="s">
        <v>1283</v>
      </c>
      <c r="AJ118" s="126" t="s">
        <v>756</v>
      </c>
      <c r="AK118" s="126"/>
      <c r="AL118" s="126"/>
      <c r="AM118" s="127" t="s">
        <v>756</v>
      </c>
      <c r="AN118" s="128"/>
      <c r="AO118" s="128"/>
      <c r="AP118" s="132" t="s">
        <v>756</v>
      </c>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row>
    <row r="119" spans="1:158" s="6" customFormat="1" ht="78.75" customHeight="1">
      <c r="A119" s="310" t="s">
        <v>546</v>
      </c>
      <c r="B119" s="248">
        <f>E119</f>
        <v>19.263142857142856</v>
      </c>
      <c r="C119" s="258" t="s">
        <v>369</v>
      </c>
      <c r="D119" s="287">
        <v>100</v>
      </c>
      <c r="E119" s="294">
        <f>((G119+G139)*D119)/100</f>
        <v>19.263142857142856</v>
      </c>
      <c r="F119" s="246" t="s">
        <v>370</v>
      </c>
      <c r="G119" s="253">
        <f>(SUM(K119:K138)*H119)/100</f>
        <v>16.763142857142856</v>
      </c>
      <c r="H119" s="308">
        <v>90</v>
      </c>
      <c r="I119" s="174" t="s">
        <v>651</v>
      </c>
      <c r="J119" s="175" t="s">
        <v>334</v>
      </c>
      <c r="K119" s="175">
        <f t="shared" si="4"/>
        <v>0</v>
      </c>
      <c r="L119" s="189">
        <v>6</v>
      </c>
      <c r="M119" s="175" t="s">
        <v>99</v>
      </c>
      <c r="N119" s="175">
        <v>2</v>
      </c>
      <c r="O119" s="101">
        <f t="shared" si="3"/>
        <v>0</v>
      </c>
      <c r="P119" s="37" t="s">
        <v>100</v>
      </c>
      <c r="Q119" s="37" t="s">
        <v>78</v>
      </c>
      <c r="R119" s="37" t="s">
        <v>33</v>
      </c>
      <c r="S119" s="37" t="s">
        <v>83</v>
      </c>
      <c r="T119" s="175" t="s">
        <v>335</v>
      </c>
      <c r="U119" s="175" t="s">
        <v>336</v>
      </c>
      <c r="V119" s="37" t="s">
        <v>60</v>
      </c>
      <c r="W119" s="175" t="s">
        <v>27</v>
      </c>
      <c r="X119" s="175" t="s">
        <v>28</v>
      </c>
      <c r="Y119" s="175" t="s">
        <v>31</v>
      </c>
      <c r="Z119" s="175" t="s">
        <v>29</v>
      </c>
      <c r="AA119" s="175" t="s">
        <v>30</v>
      </c>
      <c r="AB119" s="175"/>
      <c r="AC119" s="175">
        <v>0</v>
      </c>
      <c r="AD119" s="175" t="s">
        <v>818</v>
      </c>
      <c r="AE119" s="175">
        <v>0</v>
      </c>
      <c r="AF119" s="114" t="s">
        <v>963</v>
      </c>
      <c r="AG119" s="175"/>
      <c r="AH119" s="175">
        <v>0</v>
      </c>
      <c r="AI119" s="177" t="s">
        <v>1205</v>
      </c>
      <c r="AJ119" s="66"/>
      <c r="AK119" s="66"/>
      <c r="AL119" s="66"/>
      <c r="AM119" s="43">
        <v>2</v>
      </c>
      <c r="AN119" s="73"/>
      <c r="AO119" s="73"/>
      <c r="AP119" s="132">
        <v>0.054</v>
      </c>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row>
    <row r="120" spans="1:158" s="6" customFormat="1" ht="123.75">
      <c r="A120" s="311"/>
      <c r="B120" s="258"/>
      <c r="C120" s="258"/>
      <c r="D120" s="287"/>
      <c r="E120" s="295"/>
      <c r="F120" s="246"/>
      <c r="G120" s="335"/>
      <c r="H120" s="246"/>
      <c r="I120" s="174" t="s">
        <v>652</v>
      </c>
      <c r="J120" s="175" t="s">
        <v>337</v>
      </c>
      <c r="K120" s="175">
        <f t="shared" si="4"/>
        <v>6</v>
      </c>
      <c r="L120" s="189">
        <v>6</v>
      </c>
      <c r="M120" s="175" t="s">
        <v>99</v>
      </c>
      <c r="N120" s="175">
        <v>1</v>
      </c>
      <c r="O120" s="101">
        <f t="shared" si="3"/>
        <v>1</v>
      </c>
      <c r="P120" s="37" t="s">
        <v>100</v>
      </c>
      <c r="Q120" s="37" t="s">
        <v>78</v>
      </c>
      <c r="R120" s="37" t="s">
        <v>33</v>
      </c>
      <c r="S120" s="37" t="s">
        <v>83</v>
      </c>
      <c r="T120" s="175" t="s">
        <v>335</v>
      </c>
      <c r="U120" s="175" t="s">
        <v>99</v>
      </c>
      <c r="V120" s="37" t="s">
        <v>60</v>
      </c>
      <c r="W120" s="175" t="s">
        <v>27</v>
      </c>
      <c r="X120" s="175" t="s">
        <v>56</v>
      </c>
      <c r="Y120" s="175" t="s">
        <v>31</v>
      </c>
      <c r="Z120" s="175" t="s">
        <v>29</v>
      </c>
      <c r="AA120" s="175" t="s">
        <v>30</v>
      </c>
      <c r="AB120" s="175"/>
      <c r="AC120" s="175">
        <v>0</v>
      </c>
      <c r="AD120" s="175" t="s">
        <v>819</v>
      </c>
      <c r="AE120" s="41">
        <v>1</v>
      </c>
      <c r="AF120" s="42" t="s">
        <v>964</v>
      </c>
      <c r="AG120" s="175"/>
      <c r="AH120" s="175">
        <v>0</v>
      </c>
      <c r="AI120" s="177" t="s">
        <v>1206</v>
      </c>
      <c r="AJ120" s="41">
        <v>1</v>
      </c>
      <c r="AK120" s="41"/>
      <c r="AL120" s="41"/>
      <c r="AM120" s="50"/>
      <c r="AN120" s="73"/>
      <c r="AO120" s="73"/>
      <c r="AP120" s="132">
        <v>0.054</v>
      </c>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row>
    <row r="121" spans="1:158" s="6" customFormat="1" ht="90">
      <c r="A121" s="311"/>
      <c r="B121" s="258"/>
      <c r="C121" s="258"/>
      <c r="D121" s="287"/>
      <c r="E121" s="295"/>
      <c r="F121" s="246"/>
      <c r="G121" s="335"/>
      <c r="H121" s="246"/>
      <c r="I121" s="174" t="s">
        <v>692</v>
      </c>
      <c r="J121" s="175" t="s">
        <v>338</v>
      </c>
      <c r="K121" s="175">
        <f t="shared" si="4"/>
        <v>0</v>
      </c>
      <c r="L121" s="189">
        <v>7</v>
      </c>
      <c r="M121" s="175" t="s">
        <v>99</v>
      </c>
      <c r="N121" s="175">
        <v>1</v>
      </c>
      <c r="O121" s="101">
        <f t="shared" si="3"/>
        <v>0</v>
      </c>
      <c r="P121" s="37" t="s">
        <v>100</v>
      </c>
      <c r="Q121" s="37" t="s">
        <v>78</v>
      </c>
      <c r="R121" s="37" t="s">
        <v>33</v>
      </c>
      <c r="S121" s="37" t="s">
        <v>83</v>
      </c>
      <c r="T121" s="175" t="s">
        <v>339</v>
      </c>
      <c r="U121" s="175" t="s">
        <v>340</v>
      </c>
      <c r="V121" s="37" t="s">
        <v>60</v>
      </c>
      <c r="W121" s="175" t="s">
        <v>58</v>
      </c>
      <c r="X121" s="175" t="s">
        <v>56</v>
      </c>
      <c r="Y121" s="175" t="s">
        <v>31</v>
      </c>
      <c r="Z121" s="175" t="s">
        <v>29</v>
      </c>
      <c r="AA121" s="175" t="s">
        <v>30</v>
      </c>
      <c r="AB121" s="175"/>
      <c r="AC121" s="175">
        <v>0</v>
      </c>
      <c r="AD121" s="175" t="s">
        <v>820</v>
      </c>
      <c r="AE121" s="41">
        <v>0</v>
      </c>
      <c r="AF121" s="42" t="s">
        <v>965</v>
      </c>
      <c r="AG121" s="175"/>
      <c r="AH121" s="175">
        <v>0</v>
      </c>
      <c r="AI121" s="177" t="s">
        <v>1144</v>
      </c>
      <c r="AJ121" s="41">
        <v>1</v>
      </c>
      <c r="AK121" s="41"/>
      <c r="AL121" s="41"/>
      <c r="AM121" s="50"/>
      <c r="AN121" s="73"/>
      <c r="AO121" s="73"/>
      <c r="AP121" s="132">
        <v>0.063</v>
      </c>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row>
    <row r="122" spans="1:158" s="6" customFormat="1" ht="157.5">
      <c r="A122" s="311"/>
      <c r="B122" s="258"/>
      <c r="C122" s="258"/>
      <c r="D122" s="287"/>
      <c r="E122" s="295"/>
      <c r="F122" s="246"/>
      <c r="G122" s="335"/>
      <c r="H122" s="246"/>
      <c r="I122" s="174" t="s">
        <v>693</v>
      </c>
      <c r="J122" s="175" t="s">
        <v>341</v>
      </c>
      <c r="K122" s="175">
        <f t="shared" si="4"/>
        <v>0</v>
      </c>
      <c r="L122" s="189">
        <v>6</v>
      </c>
      <c r="M122" s="175" t="s">
        <v>99</v>
      </c>
      <c r="N122" s="175">
        <v>1</v>
      </c>
      <c r="O122" s="101">
        <f t="shared" si="3"/>
        <v>0</v>
      </c>
      <c r="P122" s="37" t="s">
        <v>100</v>
      </c>
      <c r="Q122" s="37" t="s">
        <v>78</v>
      </c>
      <c r="R122" s="37" t="s">
        <v>25</v>
      </c>
      <c r="S122" s="37" t="s">
        <v>83</v>
      </c>
      <c r="T122" s="175" t="s">
        <v>342</v>
      </c>
      <c r="U122" s="175" t="s">
        <v>99</v>
      </c>
      <c r="V122" s="37" t="s">
        <v>60</v>
      </c>
      <c r="W122" s="175" t="s">
        <v>27</v>
      </c>
      <c r="X122" s="175" t="s">
        <v>28</v>
      </c>
      <c r="Y122" s="175" t="s">
        <v>31</v>
      </c>
      <c r="Z122" s="175" t="s">
        <v>29</v>
      </c>
      <c r="AA122" s="175" t="s">
        <v>30</v>
      </c>
      <c r="AB122" s="175"/>
      <c r="AC122" s="175">
        <v>0</v>
      </c>
      <c r="AD122" s="175" t="s">
        <v>821</v>
      </c>
      <c r="AE122" s="175">
        <v>0</v>
      </c>
      <c r="AF122" s="114" t="s">
        <v>966</v>
      </c>
      <c r="AG122" s="175">
        <v>1</v>
      </c>
      <c r="AH122" s="175">
        <v>0</v>
      </c>
      <c r="AI122" s="177" t="s">
        <v>1145</v>
      </c>
      <c r="AJ122" s="66"/>
      <c r="AK122" s="66"/>
      <c r="AL122" s="66"/>
      <c r="AM122" s="50"/>
      <c r="AN122" s="73"/>
      <c r="AO122" s="73"/>
      <c r="AP122" s="132">
        <v>0.054</v>
      </c>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row>
    <row r="123" spans="1:158" s="6" customFormat="1" ht="120" customHeight="1">
      <c r="A123" s="311"/>
      <c r="B123" s="258"/>
      <c r="C123" s="258"/>
      <c r="D123" s="287"/>
      <c r="E123" s="295"/>
      <c r="F123" s="246"/>
      <c r="G123" s="335"/>
      <c r="H123" s="246"/>
      <c r="I123" s="174" t="s">
        <v>694</v>
      </c>
      <c r="J123" s="175" t="s">
        <v>343</v>
      </c>
      <c r="K123" s="175">
        <f t="shared" si="4"/>
        <v>0</v>
      </c>
      <c r="L123" s="189">
        <v>6</v>
      </c>
      <c r="M123" s="175" t="s">
        <v>99</v>
      </c>
      <c r="N123" s="175">
        <v>1</v>
      </c>
      <c r="O123" s="101">
        <f t="shared" si="3"/>
        <v>0</v>
      </c>
      <c r="P123" s="37" t="s">
        <v>100</v>
      </c>
      <c r="Q123" s="37" t="s">
        <v>78</v>
      </c>
      <c r="R123" s="37" t="s">
        <v>25</v>
      </c>
      <c r="S123" s="37" t="s">
        <v>83</v>
      </c>
      <c r="T123" s="175" t="s">
        <v>342</v>
      </c>
      <c r="U123" s="175" t="s">
        <v>99</v>
      </c>
      <c r="V123" s="37" t="s">
        <v>60</v>
      </c>
      <c r="W123" s="175" t="s">
        <v>27</v>
      </c>
      <c r="X123" s="175" t="s">
        <v>28</v>
      </c>
      <c r="Y123" s="175" t="s">
        <v>31</v>
      </c>
      <c r="Z123" s="175" t="s">
        <v>29</v>
      </c>
      <c r="AA123" s="175" t="s">
        <v>30</v>
      </c>
      <c r="AB123" s="49"/>
      <c r="AC123" s="40">
        <v>0</v>
      </c>
      <c r="AD123" s="175" t="s">
        <v>822</v>
      </c>
      <c r="AE123" s="175">
        <v>0</v>
      </c>
      <c r="AF123" s="115" t="s">
        <v>967</v>
      </c>
      <c r="AG123" s="175">
        <v>1</v>
      </c>
      <c r="AH123" s="175">
        <v>0</v>
      </c>
      <c r="AI123" s="177" t="s">
        <v>1207</v>
      </c>
      <c r="AJ123" s="49"/>
      <c r="AK123" s="49"/>
      <c r="AL123" s="49"/>
      <c r="AM123" s="87"/>
      <c r="AN123" s="73"/>
      <c r="AO123" s="73"/>
      <c r="AP123" s="132">
        <v>0.054</v>
      </c>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row>
    <row r="124" spans="1:158" s="6" customFormat="1" ht="78.75">
      <c r="A124" s="311"/>
      <c r="B124" s="258"/>
      <c r="C124" s="258"/>
      <c r="D124" s="287"/>
      <c r="E124" s="295"/>
      <c r="F124" s="246"/>
      <c r="G124" s="335"/>
      <c r="H124" s="246"/>
      <c r="I124" s="174" t="s">
        <v>695</v>
      </c>
      <c r="J124" s="175" t="s">
        <v>344</v>
      </c>
      <c r="K124" s="175">
        <f t="shared" si="4"/>
        <v>0</v>
      </c>
      <c r="L124" s="189">
        <v>6</v>
      </c>
      <c r="M124" s="189">
        <v>2</v>
      </c>
      <c r="N124" s="175">
        <v>4</v>
      </c>
      <c r="O124" s="101">
        <f t="shared" si="3"/>
        <v>0</v>
      </c>
      <c r="P124" s="37" t="s">
        <v>100</v>
      </c>
      <c r="Q124" s="37" t="s">
        <v>78</v>
      </c>
      <c r="R124" s="37" t="s">
        <v>25</v>
      </c>
      <c r="S124" s="37" t="s">
        <v>83</v>
      </c>
      <c r="T124" s="175" t="s">
        <v>345</v>
      </c>
      <c r="U124" s="175" t="s">
        <v>346</v>
      </c>
      <c r="V124" s="37" t="s">
        <v>60</v>
      </c>
      <c r="W124" s="175" t="s">
        <v>15</v>
      </c>
      <c r="X124" s="175" t="s">
        <v>16</v>
      </c>
      <c r="Y124" s="175" t="s">
        <v>31</v>
      </c>
      <c r="Z124" s="175" t="s">
        <v>29</v>
      </c>
      <c r="AA124" s="175" t="s">
        <v>30</v>
      </c>
      <c r="AB124" s="41">
        <v>1</v>
      </c>
      <c r="AC124" s="41">
        <v>0</v>
      </c>
      <c r="AD124" s="41" t="s">
        <v>823</v>
      </c>
      <c r="AE124" s="175">
        <v>0</v>
      </c>
      <c r="AF124" s="116" t="s">
        <v>968</v>
      </c>
      <c r="AG124" s="41">
        <v>1</v>
      </c>
      <c r="AH124" s="41">
        <v>0</v>
      </c>
      <c r="AI124" s="177" t="s">
        <v>1146</v>
      </c>
      <c r="AJ124" s="41">
        <v>1</v>
      </c>
      <c r="AK124" s="41"/>
      <c r="AL124" s="41"/>
      <c r="AM124" s="43">
        <v>1</v>
      </c>
      <c r="AN124" s="73"/>
      <c r="AO124" s="73"/>
      <c r="AP124" s="132">
        <v>0.054</v>
      </c>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row>
    <row r="125" spans="1:158" s="6" customFormat="1" ht="168.75">
      <c r="A125" s="311"/>
      <c r="B125" s="258"/>
      <c r="C125" s="258"/>
      <c r="D125" s="287"/>
      <c r="E125" s="295"/>
      <c r="F125" s="246"/>
      <c r="G125" s="335"/>
      <c r="H125" s="246"/>
      <c r="I125" s="174" t="s">
        <v>696</v>
      </c>
      <c r="J125" s="175" t="s">
        <v>347</v>
      </c>
      <c r="K125" s="175">
        <f t="shared" si="4"/>
        <v>0</v>
      </c>
      <c r="L125" s="189">
        <v>6</v>
      </c>
      <c r="M125" s="189">
        <v>2</v>
      </c>
      <c r="N125" s="175">
        <v>8</v>
      </c>
      <c r="O125" s="101">
        <f t="shared" si="3"/>
        <v>0</v>
      </c>
      <c r="P125" s="37" t="s">
        <v>100</v>
      </c>
      <c r="Q125" s="37" t="s">
        <v>78</v>
      </c>
      <c r="R125" s="37" t="s">
        <v>32</v>
      </c>
      <c r="S125" s="37" t="s">
        <v>83</v>
      </c>
      <c r="T125" s="175" t="s">
        <v>348</v>
      </c>
      <c r="U125" s="175" t="s">
        <v>346</v>
      </c>
      <c r="V125" s="37" t="s">
        <v>60</v>
      </c>
      <c r="W125" s="175" t="s">
        <v>27</v>
      </c>
      <c r="X125" s="175" t="s">
        <v>34</v>
      </c>
      <c r="Y125" s="175" t="s">
        <v>31</v>
      </c>
      <c r="Z125" s="175" t="s">
        <v>29</v>
      </c>
      <c r="AA125" s="175" t="s">
        <v>30</v>
      </c>
      <c r="AB125" s="41">
        <v>2</v>
      </c>
      <c r="AC125" s="41">
        <v>0</v>
      </c>
      <c r="AD125" s="41" t="s">
        <v>824</v>
      </c>
      <c r="AE125" s="175">
        <v>0</v>
      </c>
      <c r="AF125" s="175" t="s">
        <v>969</v>
      </c>
      <c r="AG125" s="41">
        <v>2</v>
      </c>
      <c r="AH125" s="41">
        <v>0</v>
      </c>
      <c r="AI125" s="177" t="s">
        <v>1147</v>
      </c>
      <c r="AJ125" s="41">
        <v>2</v>
      </c>
      <c r="AK125" s="41"/>
      <c r="AL125" s="41"/>
      <c r="AM125" s="43">
        <v>2</v>
      </c>
      <c r="AN125" s="73"/>
      <c r="AO125" s="73"/>
      <c r="AP125" s="132">
        <v>0.054</v>
      </c>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row>
    <row r="126" spans="1:158" s="6" customFormat="1" ht="123.75">
      <c r="A126" s="311"/>
      <c r="B126" s="258"/>
      <c r="C126" s="258"/>
      <c r="D126" s="287"/>
      <c r="E126" s="295"/>
      <c r="F126" s="246"/>
      <c r="G126" s="335"/>
      <c r="H126" s="246"/>
      <c r="I126" s="174" t="s">
        <v>697</v>
      </c>
      <c r="J126" s="175" t="s">
        <v>349</v>
      </c>
      <c r="K126" s="175">
        <f t="shared" si="4"/>
        <v>0</v>
      </c>
      <c r="L126" s="189">
        <v>6</v>
      </c>
      <c r="M126" s="175" t="s">
        <v>99</v>
      </c>
      <c r="N126" s="175">
        <v>1</v>
      </c>
      <c r="O126" s="101">
        <f t="shared" si="3"/>
        <v>0</v>
      </c>
      <c r="P126" s="37" t="s">
        <v>100</v>
      </c>
      <c r="Q126" s="37" t="s">
        <v>78</v>
      </c>
      <c r="R126" s="37" t="s">
        <v>25</v>
      </c>
      <c r="S126" s="37" t="s">
        <v>83</v>
      </c>
      <c r="T126" s="175" t="s">
        <v>348</v>
      </c>
      <c r="U126" s="175" t="s">
        <v>346</v>
      </c>
      <c r="V126" s="37" t="s">
        <v>60</v>
      </c>
      <c r="W126" s="175" t="s">
        <v>58</v>
      </c>
      <c r="X126" s="175" t="s">
        <v>56</v>
      </c>
      <c r="Y126" s="175" t="s">
        <v>31</v>
      </c>
      <c r="Z126" s="175" t="s">
        <v>29</v>
      </c>
      <c r="AA126" s="175" t="s">
        <v>30</v>
      </c>
      <c r="AB126" s="41"/>
      <c r="AC126" s="41">
        <v>0</v>
      </c>
      <c r="AD126" s="41" t="s">
        <v>825</v>
      </c>
      <c r="AE126" s="41">
        <v>0</v>
      </c>
      <c r="AF126" s="175" t="s">
        <v>970</v>
      </c>
      <c r="AG126" s="41">
        <v>1</v>
      </c>
      <c r="AH126" s="41">
        <v>0</v>
      </c>
      <c r="AI126" s="177" t="s">
        <v>1148</v>
      </c>
      <c r="AJ126" s="41"/>
      <c r="AK126" s="41"/>
      <c r="AL126" s="41"/>
      <c r="AM126" s="43"/>
      <c r="AN126" s="73"/>
      <c r="AO126" s="73"/>
      <c r="AP126" s="132">
        <v>0.054</v>
      </c>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row>
    <row r="127" spans="1:158" s="6" customFormat="1" ht="78.75">
      <c r="A127" s="311"/>
      <c r="B127" s="258"/>
      <c r="C127" s="258"/>
      <c r="D127" s="287"/>
      <c r="E127" s="295"/>
      <c r="F127" s="246"/>
      <c r="G127" s="335"/>
      <c r="H127" s="246"/>
      <c r="I127" s="174" t="s">
        <v>698</v>
      </c>
      <c r="J127" s="175" t="s">
        <v>350</v>
      </c>
      <c r="K127" s="175">
        <f t="shared" si="4"/>
        <v>0</v>
      </c>
      <c r="L127" s="189">
        <v>6</v>
      </c>
      <c r="M127" s="189">
        <v>12</v>
      </c>
      <c r="N127" s="175">
        <v>12</v>
      </c>
      <c r="O127" s="101">
        <f t="shared" si="3"/>
        <v>0</v>
      </c>
      <c r="P127" s="37" t="s">
        <v>100</v>
      </c>
      <c r="Q127" s="37" t="s">
        <v>78</v>
      </c>
      <c r="R127" s="37" t="s">
        <v>25</v>
      </c>
      <c r="S127" s="37" t="s">
        <v>83</v>
      </c>
      <c r="T127" s="175" t="s">
        <v>348</v>
      </c>
      <c r="U127" s="175" t="s">
        <v>346</v>
      </c>
      <c r="V127" s="37" t="s">
        <v>60</v>
      </c>
      <c r="W127" s="175" t="s">
        <v>15</v>
      </c>
      <c r="X127" s="175" t="s">
        <v>56</v>
      </c>
      <c r="Y127" s="175" t="s">
        <v>31</v>
      </c>
      <c r="Z127" s="175" t="s">
        <v>29</v>
      </c>
      <c r="AA127" s="175" t="s">
        <v>30</v>
      </c>
      <c r="AB127" s="41"/>
      <c r="AC127" s="41">
        <v>0</v>
      </c>
      <c r="AD127" s="41" t="s">
        <v>826</v>
      </c>
      <c r="AE127" s="41">
        <v>0</v>
      </c>
      <c r="AF127" s="175" t="s">
        <v>971</v>
      </c>
      <c r="AG127" s="41"/>
      <c r="AH127" s="41">
        <v>0</v>
      </c>
      <c r="AI127" s="177" t="s">
        <v>1149</v>
      </c>
      <c r="AJ127" s="41">
        <v>6</v>
      </c>
      <c r="AK127" s="41"/>
      <c r="AL127" s="41"/>
      <c r="AM127" s="43">
        <v>6</v>
      </c>
      <c r="AN127" s="73"/>
      <c r="AO127" s="73"/>
      <c r="AP127" s="132">
        <v>0.054</v>
      </c>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row>
    <row r="128" spans="1:158" s="6" customFormat="1" ht="101.25">
      <c r="A128" s="311"/>
      <c r="B128" s="258"/>
      <c r="C128" s="258"/>
      <c r="D128" s="287"/>
      <c r="E128" s="295"/>
      <c r="F128" s="246"/>
      <c r="G128" s="335"/>
      <c r="H128" s="246"/>
      <c r="I128" s="174" t="s">
        <v>643</v>
      </c>
      <c r="J128" s="175" t="s">
        <v>351</v>
      </c>
      <c r="K128" s="175">
        <f t="shared" si="4"/>
        <v>0</v>
      </c>
      <c r="L128" s="189">
        <v>4</v>
      </c>
      <c r="M128" s="175" t="s">
        <v>99</v>
      </c>
      <c r="N128" s="175">
        <v>1</v>
      </c>
      <c r="O128" s="101">
        <f t="shared" si="3"/>
        <v>0</v>
      </c>
      <c r="P128" s="37" t="s">
        <v>100</v>
      </c>
      <c r="Q128" s="37" t="s">
        <v>78</v>
      </c>
      <c r="R128" s="37" t="s">
        <v>25</v>
      </c>
      <c r="S128" s="37" t="s">
        <v>83</v>
      </c>
      <c r="T128" s="175" t="s">
        <v>342</v>
      </c>
      <c r="U128" s="175" t="s">
        <v>99</v>
      </c>
      <c r="V128" s="37" t="s">
        <v>60</v>
      </c>
      <c r="W128" s="175" t="s">
        <v>58</v>
      </c>
      <c r="X128" s="175" t="s">
        <v>56</v>
      </c>
      <c r="Y128" s="175" t="s">
        <v>31</v>
      </c>
      <c r="Z128" s="175" t="s">
        <v>29</v>
      </c>
      <c r="AA128" s="175" t="s">
        <v>30</v>
      </c>
      <c r="AB128" s="41"/>
      <c r="AC128" s="41">
        <v>0</v>
      </c>
      <c r="AD128" s="41" t="s">
        <v>827</v>
      </c>
      <c r="AE128" s="41">
        <v>0</v>
      </c>
      <c r="AF128" s="114" t="s">
        <v>972</v>
      </c>
      <c r="AG128" s="41"/>
      <c r="AH128" s="41">
        <v>0</v>
      </c>
      <c r="AI128" s="177" t="s">
        <v>1174</v>
      </c>
      <c r="AJ128" s="41"/>
      <c r="AK128" s="41"/>
      <c r="AL128" s="41"/>
      <c r="AM128" s="43">
        <v>1</v>
      </c>
      <c r="AN128" s="73"/>
      <c r="AO128" s="73"/>
      <c r="AP128" s="132">
        <v>0.036</v>
      </c>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row>
    <row r="129" spans="1:158" s="6" customFormat="1" ht="67.5">
      <c r="A129" s="311"/>
      <c r="B129" s="258"/>
      <c r="C129" s="258"/>
      <c r="D129" s="287"/>
      <c r="E129" s="295"/>
      <c r="F129" s="246"/>
      <c r="G129" s="335"/>
      <c r="H129" s="246"/>
      <c r="I129" s="174" t="s">
        <v>644</v>
      </c>
      <c r="J129" s="175" t="s">
        <v>352</v>
      </c>
      <c r="K129" s="175">
        <f aca="true" t="shared" si="7" ref="K129:K192">(O129*L129)/N129</f>
        <v>0</v>
      </c>
      <c r="L129" s="189">
        <v>4</v>
      </c>
      <c r="M129" s="175" t="s">
        <v>99</v>
      </c>
      <c r="N129" s="175">
        <v>1</v>
      </c>
      <c r="O129" s="101">
        <f t="shared" si="3"/>
        <v>0</v>
      </c>
      <c r="P129" s="37" t="s">
        <v>100</v>
      </c>
      <c r="Q129" s="37" t="s">
        <v>78</v>
      </c>
      <c r="R129" s="37" t="s">
        <v>25</v>
      </c>
      <c r="S129" s="37" t="s">
        <v>83</v>
      </c>
      <c r="T129" s="175" t="s">
        <v>342</v>
      </c>
      <c r="U129" s="175" t="s">
        <v>99</v>
      </c>
      <c r="V129" s="37" t="s">
        <v>60</v>
      </c>
      <c r="W129" s="175" t="s">
        <v>58</v>
      </c>
      <c r="X129" s="175" t="s">
        <v>56</v>
      </c>
      <c r="Y129" s="175" t="s">
        <v>31</v>
      </c>
      <c r="Z129" s="175" t="s">
        <v>29</v>
      </c>
      <c r="AA129" s="175" t="s">
        <v>30</v>
      </c>
      <c r="AB129" s="41"/>
      <c r="AC129" s="41">
        <v>0</v>
      </c>
      <c r="AD129" s="41" t="s">
        <v>827</v>
      </c>
      <c r="AE129" s="41">
        <v>0</v>
      </c>
      <c r="AF129" s="114" t="s">
        <v>973</v>
      </c>
      <c r="AG129" s="41"/>
      <c r="AH129" s="41">
        <v>0</v>
      </c>
      <c r="AI129" s="177" t="s">
        <v>1200</v>
      </c>
      <c r="AJ129" s="41"/>
      <c r="AK129" s="41"/>
      <c r="AL129" s="41"/>
      <c r="AM129" s="43">
        <v>1</v>
      </c>
      <c r="AN129" s="73"/>
      <c r="AO129" s="73"/>
      <c r="AP129" s="132">
        <v>0.036</v>
      </c>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row>
    <row r="130" spans="1:158" s="6" customFormat="1" ht="56.25">
      <c r="A130" s="311"/>
      <c r="B130" s="258"/>
      <c r="C130" s="258"/>
      <c r="D130" s="287"/>
      <c r="E130" s="295"/>
      <c r="F130" s="246"/>
      <c r="G130" s="335"/>
      <c r="H130" s="246"/>
      <c r="I130" s="174" t="s">
        <v>645</v>
      </c>
      <c r="J130" s="175" t="s">
        <v>353</v>
      </c>
      <c r="K130" s="175">
        <f t="shared" si="7"/>
        <v>0</v>
      </c>
      <c r="L130" s="189">
        <v>4</v>
      </c>
      <c r="M130" s="175" t="s">
        <v>99</v>
      </c>
      <c r="N130" s="175">
        <v>1</v>
      </c>
      <c r="O130" s="101">
        <f t="shared" si="3"/>
        <v>0</v>
      </c>
      <c r="P130" s="37" t="s">
        <v>100</v>
      </c>
      <c r="Q130" s="37" t="s">
        <v>78</v>
      </c>
      <c r="R130" s="37" t="s">
        <v>25</v>
      </c>
      <c r="S130" s="37" t="s">
        <v>83</v>
      </c>
      <c r="T130" s="175" t="s">
        <v>342</v>
      </c>
      <c r="U130" s="175" t="s">
        <v>99</v>
      </c>
      <c r="V130" s="37" t="s">
        <v>60</v>
      </c>
      <c r="W130" s="175" t="s">
        <v>58</v>
      </c>
      <c r="X130" s="175" t="s">
        <v>56</v>
      </c>
      <c r="Y130" s="175" t="s">
        <v>31</v>
      </c>
      <c r="Z130" s="175" t="s">
        <v>29</v>
      </c>
      <c r="AA130" s="175" t="s">
        <v>30</v>
      </c>
      <c r="AB130" s="41"/>
      <c r="AC130" s="41">
        <v>0</v>
      </c>
      <c r="AD130" s="41" t="s">
        <v>827</v>
      </c>
      <c r="AE130" s="41">
        <v>0</v>
      </c>
      <c r="AF130" s="114" t="s">
        <v>974</v>
      </c>
      <c r="AG130" s="41"/>
      <c r="AH130" s="41">
        <v>0</v>
      </c>
      <c r="AI130" s="177" t="s">
        <v>1175</v>
      </c>
      <c r="AJ130" s="41"/>
      <c r="AK130" s="41"/>
      <c r="AL130" s="41"/>
      <c r="AM130" s="43">
        <v>1</v>
      </c>
      <c r="AN130" s="73"/>
      <c r="AO130" s="73"/>
      <c r="AP130" s="132">
        <v>0.036</v>
      </c>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row>
    <row r="131" spans="1:158" s="6" customFormat="1" ht="78.75">
      <c r="A131" s="311"/>
      <c r="B131" s="258"/>
      <c r="C131" s="258"/>
      <c r="D131" s="287"/>
      <c r="E131" s="295"/>
      <c r="F131" s="246"/>
      <c r="G131" s="335"/>
      <c r="H131" s="246"/>
      <c r="I131" s="174" t="s">
        <v>646</v>
      </c>
      <c r="J131" s="175" t="s">
        <v>354</v>
      </c>
      <c r="K131" s="175">
        <f t="shared" si="7"/>
        <v>0</v>
      </c>
      <c r="L131" s="189">
        <v>4</v>
      </c>
      <c r="M131" s="175" t="s">
        <v>99</v>
      </c>
      <c r="N131" s="175">
        <v>0.2</v>
      </c>
      <c r="O131" s="101">
        <f t="shared" si="3"/>
        <v>0</v>
      </c>
      <c r="P131" s="37" t="s">
        <v>355</v>
      </c>
      <c r="Q131" s="37" t="s">
        <v>78</v>
      </c>
      <c r="R131" s="37" t="s">
        <v>25</v>
      </c>
      <c r="S131" s="37" t="s">
        <v>83</v>
      </c>
      <c r="T131" s="175" t="s">
        <v>342</v>
      </c>
      <c r="U131" s="175" t="s">
        <v>99</v>
      </c>
      <c r="V131" s="37" t="s">
        <v>60</v>
      </c>
      <c r="W131" s="175" t="s">
        <v>58</v>
      </c>
      <c r="X131" s="175" t="s">
        <v>56</v>
      </c>
      <c r="Y131" s="175" t="s">
        <v>31</v>
      </c>
      <c r="Z131" s="175" t="s">
        <v>29</v>
      </c>
      <c r="AA131" s="175" t="s">
        <v>30</v>
      </c>
      <c r="AB131" s="41"/>
      <c r="AC131" s="41">
        <v>0</v>
      </c>
      <c r="AD131" s="41" t="s">
        <v>828</v>
      </c>
      <c r="AE131" s="41">
        <v>0</v>
      </c>
      <c r="AF131" s="114" t="s">
        <v>975</v>
      </c>
      <c r="AG131" s="41"/>
      <c r="AH131" s="41">
        <v>0</v>
      </c>
      <c r="AI131" s="177" t="s">
        <v>1201</v>
      </c>
      <c r="AJ131" s="41"/>
      <c r="AK131" s="41"/>
      <c r="AL131" s="41"/>
      <c r="AM131" s="43">
        <v>0.2</v>
      </c>
      <c r="AN131" s="73"/>
      <c r="AO131" s="73"/>
      <c r="AP131" s="132">
        <v>0.036</v>
      </c>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row>
    <row r="132" spans="1:158" s="6" customFormat="1" ht="112.5">
      <c r="A132" s="311"/>
      <c r="B132" s="258"/>
      <c r="C132" s="258"/>
      <c r="D132" s="287"/>
      <c r="E132" s="295"/>
      <c r="F132" s="246"/>
      <c r="G132" s="335"/>
      <c r="H132" s="246"/>
      <c r="I132" s="174" t="s">
        <v>647</v>
      </c>
      <c r="J132" s="175" t="s">
        <v>356</v>
      </c>
      <c r="K132" s="175">
        <f t="shared" si="7"/>
        <v>0</v>
      </c>
      <c r="L132" s="189">
        <v>6</v>
      </c>
      <c r="M132" s="189">
        <v>6</v>
      </c>
      <c r="N132" s="175">
        <v>10</v>
      </c>
      <c r="O132" s="101">
        <f aca="true" t="shared" si="8" ref="O132:O195">+AC132+AH132+AK132+AN132+AE132</f>
        <v>0</v>
      </c>
      <c r="P132" s="37" t="s">
        <v>100</v>
      </c>
      <c r="Q132" s="37" t="s">
        <v>78</v>
      </c>
      <c r="R132" s="37" t="s">
        <v>25</v>
      </c>
      <c r="S132" s="37" t="s">
        <v>83</v>
      </c>
      <c r="T132" s="175" t="s">
        <v>348</v>
      </c>
      <c r="U132" s="175" t="s">
        <v>346</v>
      </c>
      <c r="V132" s="37" t="s">
        <v>60</v>
      </c>
      <c r="W132" s="175" t="s">
        <v>58</v>
      </c>
      <c r="X132" s="175" t="s">
        <v>56</v>
      </c>
      <c r="Y132" s="175" t="s">
        <v>31</v>
      </c>
      <c r="Z132" s="175" t="s">
        <v>29</v>
      </c>
      <c r="AA132" s="175" t="s">
        <v>30</v>
      </c>
      <c r="AB132" s="41"/>
      <c r="AC132" s="41">
        <v>0</v>
      </c>
      <c r="AD132" s="41" t="s">
        <v>827</v>
      </c>
      <c r="AE132" s="41">
        <v>0</v>
      </c>
      <c r="AF132" s="42" t="s">
        <v>976</v>
      </c>
      <c r="AG132" s="41"/>
      <c r="AH132" s="41">
        <v>0</v>
      </c>
      <c r="AI132" s="177" t="s">
        <v>1280</v>
      </c>
      <c r="AJ132" s="41"/>
      <c r="AK132" s="41"/>
      <c r="AL132" s="41"/>
      <c r="AM132" s="43">
        <v>10</v>
      </c>
      <c r="AN132" s="73"/>
      <c r="AO132" s="73"/>
      <c r="AP132" s="132">
        <v>0.054</v>
      </c>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row>
    <row r="133" spans="1:158" s="6" customFormat="1" ht="180">
      <c r="A133" s="311"/>
      <c r="B133" s="258"/>
      <c r="C133" s="258"/>
      <c r="D133" s="287"/>
      <c r="E133" s="295"/>
      <c r="F133" s="246"/>
      <c r="G133" s="335"/>
      <c r="H133" s="246"/>
      <c r="I133" s="174" t="s">
        <v>648</v>
      </c>
      <c r="J133" s="175" t="s">
        <v>357</v>
      </c>
      <c r="K133" s="175">
        <f t="shared" si="7"/>
        <v>0</v>
      </c>
      <c r="L133" s="189">
        <v>4</v>
      </c>
      <c r="M133" s="175" t="s">
        <v>99</v>
      </c>
      <c r="N133" s="175">
        <v>1</v>
      </c>
      <c r="O133" s="101">
        <f t="shared" si="8"/>
        <v>0</v>
      </c>
      <c r="P133" s="37" t="s">
        <v>100</v>
      </c>
      <c r="Q133" s="37" t="s">
        <v>78</v>
      </c>
      <c r="R133" s="37" t="s">
        <v>25</v>
      </c>
      <c r="S133" s="37" t="s">
        <v>83</v>
      </c>
      <c r="T133" s="175" t="s">
        <v>335</v>
      </c>
      <c r="U133" s="175" t="s">
        <v>99</v>
      </c>
      <c r="V133" s="37" t="s">
        <v>60</v>
      </c>
      <c r="W133" s="175" t="s">
        <v>58</v>
      </c>
      <c r="X133" s="175" t="s">
        <v>56</v>
      </c>
      <c r="Y133" s="175" t="s">
        <v>31</v>
      </c>
      <c r="Z133" s="175" t="s">
        <v>29</v>
      </c>
      <c r="AA133" s="175" t="s">
        <v>30</v>
      </c>
      <c r="AB133" s="41"/>
      <c r="AC133" s="41">
        <v>0</v>
      </c>
      <c r="AD133" s="41" t="s">
        <v>827</v>
      </c>
      <c r="AE133" s="41">
        <v>0</v>
      </c>
      <c r="AF133" s="42" t="s">
        <v>977</v>
      </c>
      <c r="AG133" s="41"/>
      <c r="AH133" s="41">
        <v>0</v>
      </c>
      <c r="AI133" s="177" t="s">
        <v>1176</v>
      </c>
      <c r="AJ133" s="41"/>
      <c r="AK133" s="41"/>
      <c r="AL133" s="41"/>
      <c r="AM133" s="43">
        <v>1</v>
      </c>
      <c r="AN133" s="73"/>
      <c r="AO133" s="73"/>
      <c r="AP133" s="132">
        <v>0.036</v>
      </c>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row>
    <row r="134" spans="1:158" s="6" customFormat="1" ht="382.5">
      <c r="A134" s="311"/>
      <c r="B134" s="258"/>
      <c r="C134" s="258"/>
      <c r="D134" s="287"/>
      <c r="E134" s="295"/>
      <c r="F134" s="246"/>
      <c r="G134" s="335"/>
      <c r="H134" s="246"/>
      <c r="I134" s="174" t="s">
        <v>649</v>
      </c>
      <c r="J134" s="175" t="s">
        <v>358</v>
      </c>
      <c r="K134" s="175">
        <f t="shared" si="7"/>
        <v>0.92</v>
      </c>
      <c r="L134" s="189">
        <v>6</v>
      </c>
      <c r="M134" s="175" t="s">
        <v>99</v>
      </c>
      <c r="N134" s="175">
        <v>300</v>
      </c>
      <c r="O134" s="101">
        <f t="shared" si="8"/>
        <v>46</v>
      </c>
      <c r="P134" s="37" t="s">
        <v>100</v>
      </c>
      <c r="Q134" s="37" t="s">
        <v>78</v>
      </c>
      <c r="R134" s="37" t="s">
        <v>25</v>
      </c>
      <c r="S134" s="37" t="s">
        <v>83</v>
      </c>
      <c r="T134" s="175" t="s">
        <v>359</v>
      </c>
      <c r="U134" s="175" t="s">
        <v>360</v>
      </c>
      <c r="V134" s="37" t="s">
        <v>60</v>
      </c>
      <c r="W134" s="175" t="s">
        <v>58</v>
      </c>
      <c r="X134" s="175" t="s">
        <v>56</v>
      </c>
      <c r="Y134" s="175" t="s">
        <v>31</v>
      </c>
      <c r="Z134" s="175" t="s">
        <v>29</v>
      </c>
      <c r="AA134" s="175" t="s">
        <v>30</v>
      </c>
      <c r="AB134" s="41"/>
      <c r="AC134" s="41">
        <v>0</v>
      </c>
      <c r="AD134" s="41" t="s">
        <v>829</v>
      </c>
      <c r="AE134" s="41">
        <v>23</v>
      </c>
      <c r="AF134" s="114" t="s">
        <v>978</v>
      </c>
      <c r="AG134" s="41"/>
      <c r="AH134" s="41">
        <v>23</v>
      </c>
      <c r="AI134" s="177" t="s">
        <v>1177</v>
      </c>
      <c r="AJ134" s="41"/>
      <c r="AK134" s="41"/>
      <c r="AL134" s="41"/>
      <c r="AM134" s="43">
        <v>300</v>
      </c>
      <c r="AN134" s="73"/>
      <c r="AO134" s="73"/>
      <c r="AP134" s="132">
        <v>0.054</v>
      </c>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row>
    <row r="135" spans="1:158" s="6" customFormat="1" ht="247.5">
      <c r="A135" s="311"/>
      <c r="B135" s="258"/>
      <c r="C135" s="258"/>
      <c r="D135" s="287"/>
      <c r="E135" s="295"/>
      <c r="F135" s="246"/>
      <c r="G135" s="335"/>
      <c r="H135" s="246"/>
      <c r="I135" s="174" t="s">
        <v>650</v>
      </c>
      <c r="J135" s="175" t="s">
        <v>361</v>
      </c>
      <c r="K135" s="175">
        <f t="shared" si="7"/>
        <v>6</v>
      </c>
      <c r="L135" s="189">
        <v>6</v>
      </c>
      <c r="M135" s="175" t="s">
        <v>99</v>
      </c>
      <c r="N135" s="175">
        <v>1</v>
      </c>
      <c r="O135" s="101">
        <f t="shared" si="8"/>
        <v>1</v>
      </c>
      <c r="P135" s="37" t="s">
        <v>100</v>
      </c>
      <c r="Q135" s="37" t="s">
        <v>78</v>
      </c>
      <c r="R135" s="37" t="s">
        <v>25</v>
      </c>
      <c r="S135" s="37" t="s">
        <v>83</v>
      </c>
      <c r="T135" s="175" t="s">
        <v>359</v>
      </c>
      <c r="U135" s="175" t="s">
        <v>360</v>
      </c>
      <c r="V135" s="37" t="s">
        <v>60</v>
      </c>
      <c r="W135" s="175" t="s">
        <v>58</v>
      </c>
      <c r="X135" s="175" t="s">
        <v>56</v>
      </c>
      <c r="Y135" s="175" t="s">
        <v>31</v>
      </c>
      <c r="Z135" s="175" t="s">
        <v>29</v>
      </c>
      <c r="AA135" s="175" t="s">
        <v>30</v>
      </c>
      <c r="AB135" s="41">
        <v>1</v>
      </c>
      <c r="AC135" s="41">
        <v>1</v>
      </c>
      <c r="AD135" s="41" t="s">
        <v>827</v>
      </c>
      <c r="AE135" s="175">
        <v>0</v>
      </c>
      <c r="AF135" s="116" t="s">
        <v>979</v>
      </c>
      <c r="AG135" s="41"/>
      <c r="AH135" s="41">
        <v>0</v>
      </c>
      <c r="AI135" s="177" t="s">
        <v>1178</v>
      </c>
      <c r="AJ135" s="41"/>
      <c r="AK135" s="41"/>
      <c r="AL135" s="41"/>
      <c r="AM135" s="43">
        <v>1</v>
      </c>
      <c r="AN135" s="73"/>
      <c r="AO135" s="73"/>
      <c r="AP135" s="132">
        <v>0.054</v>
      </c>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row>
    <row r="136" spans="1:158" s="6" customFormat="1" ht="123.75">
      <c r="A136" s="311"/>
      <c r="B136" s="258"/>
      <c r="C136" s="258"/>
      <c r="D136" s="287"/>
      <c r="E136" s="295"/>
      <c r="F136" s="246"/>
      <c r="G136" s="335"/>
      <c r="H136" s="246"/>
      <c r="I136" s="174" t="s">
        <v>699</v>
      </c>
      <c r="J136" s="175" t="s">
        <v>362</v>
      </c>
      <c r="K136" s="175">
        <v>3</v>
      </c>
      <c r="L136" s="189">
        <v>3</v>
      </c>
      <c r="M136" s="189">
        <v>744</v>
      </c>
      <c r="N136" s="46">
        <v>1500</v>
      </c>
      <c r="O136" s="101">
        <f t="shared" si="8"/>
        <v>2344</v>
      </c>
      <c r="P136" s="37" t="s">
        <v>100</v>
      </c>
      <c r="Q136" s="37" t="s">
        <v>78</v>
      </c>
      <c r="R136" s="37" t="s">
        <v>25</v>
      </c>
      <c r="S136" s="37" t="s">
        <v>83</v>
      </c>
      <c r="T136" s="175" t="s">
        <v>339</v>
      </c>
      <c r="U136" s="175" t="s">
        <v>99</v>
      </c>
      <c r="V136" s="37" t="s">
        <v>60</v>
      </c>
      <c r="W136" s="175" t="s">
        <v>58</v>
      </c>
      <c r="X136" s="175" t="s">
        <v>56</v>
      </c>
      <c r="Y136" s="175" t="s">
        <v>31</v>
      </c>
      <c r="Z136" s="175" t="s">
        <v>29</v>
      </c>
      <c r="AA136" s="175" t="s">
        <v>30</v>
      </c>
      <c r="AB136" s="41"/>
      <c r="AC136" s="41">
        <v>0</v>
      </c>
      <c r="AD136" s="41" t="s">
        <v>830</v>
      </c>
      <c r="AE136" s="175">
        <v>1172</v>
      </c>
      <c r="AF136" s="175" t="s">
        <v>980</v>
      </c>
      <c r="AG136" s="41"/>
      <c r="AH136" s="41">
        <v>1172</v>
      </c>
      <c r="AI136" s="177" t="s">
        <v>1194</v>
      </c>
      <c r="AJ136" s="41"/>
      <c r="AK136" s="41"/>
      <c r="AL136" s="41"/>
      <c r="AM136" s="43">
        <v>1500</v>
      </c>
      <c r="AN136" s="73"/>
      <c r="AO136" s="73"/>
      <c r="AP136" s="132">
        <v>0.027</v>
      </c>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row>
    <row r="137" spans="1:158" s="6" customFormat="1" ht="112.5">
      <c r="A137" s="311"/>
      <c r="B137" s="258"/>
      <c r="C137" s="258"/>
      <c r="D137" s="287"/>
      <c r="E137" s="295"/>
      <c r="F137" s="246"/>
      <c r="G137" s="335"/>
      <c r="H137" s="246"/>
      <c r="I137" s="174" t="s">
        <v>700</v>
      </c>
      <c r="J137" s="175" t="s">
        <v>363</v>
      </c>
      <c r="K137" s="175">
        <f t="shared" si="7"/>
        <v>0.8933333333333333</v>
      </c>
      <c r="L137" s="189">
        <v>2</v>
      </c>
      <c r="M137" s="189">
        <v>92</v>
      </c>
      <c r="N137" s="175">
        <v>87</v>
      </c>
      <c r="O137" s="101">
        <f t="shared" si="8"/>
        <v>38.86</v>
      </c>
      <c r="P137" s="37" t="s">
        <v>100</v>
      </c>
      <c r="Q137" s="37" t="s">
        <v>78</v>
      </c>
      <c r="R137" s="37" t="s">
        <v>25</v>
      </c>
      <c r="S137" s="37" t="s">
        <v>83</v>
      </c>
      <c r="T137" s="175" t="s">
        <v>339</v>
      </c>
      <c r="U137" s="175" t="s">
        <v>99</v>
      </c>
      <c r="V137" s="37" t="s">
        <v>60</v>
      </c>
      <c r="W137" s="175" t="s">
        <v>58</v>
      </c>
      <c r="X137" s="175" t="s">
        <v>56</v>
      </c>
      <c r="Y137" s="175" t="s">
        <v>31</v>
      </c>
      <c r="Z137" s="175" t="s">
        <v>29</v>
      </c>
      <c r="AA137" s="175" t="s">
        <v>30</v>
      </c>
      <c r="AB137" s="41"/>
      <c r="AC137" s="41">
        <v>0</v>
      </c>
      <c r="AD137" s="41" t="s">
        <v>830</v>
      </c>
      <c r="AE137" s="175">
        <v>19.46</v>
      </c>
      <c r="AF137" s="175" t="s">
        <v>981</v>
      </c>
      <c r="AG137" s="41"/>
      <c r="AH137" s="41">
        <v>19.4</v>
      </c>
      <c r="AI137" s="177" t="s">
        <v>1195</v>
      </c>
      <c r="AJ137" s="41"/>
      <c r="AK137" s="41"/>
      <c r="AL137" s="41"/>
      <c r="AM137" s="43">
        <v>87</v>
      </c>
      <c r="AN137" s="73"/>
      <c r="AO137" s="73"/>
      <c r="AP137" s="132">
        <v>0.018</v>
      </c>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row>
    <row r="138" spans="1:158" s="6" customFormat="1" ht="135">
      <c r="A138" s="311"/>
      <c r="B138" s="258"/>
      <c r="C138" s="258"/>
      <c r="D138" s="287"/>
      <c r="E138" s="295"/>
      <c r="F138" s="246"/>
      <c r="G138" s="254"/>
      <c r="H138" s="246"/>
      <c r="I138" s="174" t="s">
        <v>701</v>
      </c>
      <c r="J138" s="175" t="s">
        <v>364</v>
      </c>
      <c r="K138" s="175">
        <f t="shared" si="7"/>
        <v>1.8123809523809524</v>
      </c>
      <c r="L138" s="189">
        <v>2</v>
      </c>
      <c r="M138" s="189">
        <v>21</v>
      </c>
      <c r="N138" s="175">
        <v>21</v>
      </c>
      <c r="O138" s="101">
        <f t="shared" si="8"/>
        <v>19.03</v>
      </c>
      <c r="P138" s="37" t="s">
        <v>100</v>
      </c>
      <c r="Q138" s="37" t="s">
        <v>78</v>
      </c>
      <c r="R138" s="37" t="s">
        <v>25</v>
      </c>
      <c r="S138" s="37" t="s">
        <v>83</v>
      </c>
      <c r="T138" s="175" t="s">
        <v>339</v>
      </c>
      <c r="U138" s="175" t="s">
        <v>99</v>
      </c>
      <c r="V138" s="37" t="s">
        <v>60</v>
      </c>
      <c r="W138" s="175" t="s">
        <v>58</v>
      </c>
      <c r="X138" s="175" t="s">
        <v>56</v>
      </c>
      <c r="Y138" s="175" t="s">
        <v>31</v>
      </c>
      <c r="Z138" s="175" t="s">
        <v>29</v>
      </c>
      <c r="AA138" s="175" t="s">
        <v>30</v>
      </c>
      <c r="AB138" s="41"/>
      <c r="AC138" s="41">
        <v>0</v>
      </c>
      <c r="AD138" s="41" t="s">
        <v>830</v>
      </c>
      <c r="AE138" s="175">
        <v>9.53</v>
      </c>
      <c r="AF138" s="175" t="s">
        <v>980</v>
      </c>
      <c r="AG138" s="41"/>
      <c r="AH138" s="41">
        <v>9.5</v>
      </c>
      <c r="AI138" s="177" t="s">
        <v>1196</v>
      </c>
      <c r="AJ138" s="41"/>
      <c r="AK138" s="41"/>
      <c r="AL138" s="41"/>
      <c r="AM138" s="43">
        <v>21</v>
      </c>
      <c r="AN138" s="73"/>
      <c r="AO138" s="73"/>
      <c r="AP138" s="132">
        <v>0.018</v>
      </c>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row>
    <row r="139" spans="1:158" s="6" customFormat="1" ht="56.25">
      <c r="A139" s="311"/>
      <c r="B139" s="258"/>
      <c r="C139" s="258"/>
      <c r="D139" s="287"/>
      <c r="E139" s="295"/>
      <c r="F139" s="246" t="s">
        <v>371</v>
      </c>
      <c r="G139" s="253">
        <f>(SUM(K139:K140)*H139)/100</f>
        <v>2.5</v>
      </c>
      <c r="H139" s="268">
        <v>10</v>
      </c>
      <c r="I139" s="174" t="s">
        <v>702</v>
      </c>
      <c r="J139" s="175" t="s">
        <v>365</v>
      </c>
      <c r="K139" s="175">
        <f t="shared" si="7"/>
        <v>25</v>
      </c>
      <c r="L139" s="189">
        <v>50</v>
      </c>
      <c r="M139" s="175" t="s">
        <v>99</v>
      </c>
      <c r="N139" s="175">
        <v>2</v>
      </c>
      <c r="O139" s="101">
        <f t="shared" si="8"/>
        <v>1</v>
      </c>
      <c r="P139" s="37" t="s">
        <v>100</v>
      </c>
      <c r="Q139" s="37" t="s">
        <v>78</v>
      </c>
      <c r="R139" s="37" t="s">
        <v>25</v>
      </c>
      <c r="S139" s="37" t="s">
        <v>366</v>
      </c>
      <c r="T139" s="175" t="s">
        <v>339</v>
      </c>
      <c r="U139" s="175" t="s">
        <v>367</v>
      </c>
      <c r="V139" s="37" t="s">
        <v>60</v>
      </c>
      <c r="W139" s="175" t="s">
        <v>15</v>
      </c>
      <c r="X139" s="175" t="s">
        <v>56</v>
      </c>
      <c r="Y139" s="175" t="s">
        <v>31</v>
      </c>
      <c r="Z139" s="175" t="s">
        <v>29</v>
      </c>
      <c r="AA139" s="175" t="s">
        <v>30</v>
      </c>
      <c r="AB139" s="175"/>
      <c r="AC139" s="175">
        <v>0</v>
      </c>
      <c r="AD139" s="175" t="s">
        <v>831</v>
      </c>
      <c r="AE139" s="175">
        <v>0</v>
      </c>
      <c r="AF139" s="175" t="s">
        <v>982</v>
      </c>
      <c r="AG139" s="175">
        <v>1</v>
      </c>
      <c r="AH139" s="175">
        <v>1</v>
      </c>
      <c r="AI139" s="177" t="s">
        <v>1150</v>
      </c>
      <c r="AJ139" s="66"/>
      <c r="AK139" s="66"/>
      <c r="AL139" s="66"/>
      <c r="AM139" s="50">
        <v>1</v>
      </c>
      <c r="AN139" s="73"/>
      <c r="AO139" s="73"/>
      <c r="AP139" s="132">
        <v>0.05</v>
      </c>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row>
    <row r="140" spans="1:158" s="6" customFormat="1" ht="56.25">
      <c r="A140" s="311"/>
      <c r="B140" s="258"/>
      <c r="C140" s="258"/>
      <c r="D140" s="287"/>
      <c r="E140" s="296"/>
      <c r="F140" s="246"/>
      <c r="G140" s="254"/>
      <c r="H140" s="268"/>
      <c r="I140" s="174" t="s">
        <v>703</v>
      </c>
      <c r="J140" s="175" t="s">
        <v>368</v>
      </c>
      <c r="K140" s="175">
        <f t="shared" si="7"/>
        <v>0</v>
      </c>
      <c r="L140" s="189">
        <v>50</v>
      </c>
      <c r="M140" s="175" t="s">
        <v>99</v>
      </c>
      <c r="N140" s="175">
        <v>1</v>
      </c>
      <c r="O140" s="101">
        <f t="shared" si="8"/>
        <v>0</v>
      </c>
      <c r="P140" s="37" t="s">
        <v>100</v>
      </c>
      <c r="Q140" s="37" t="s">
        <v>78</v>
      </c>
      <c r="R140" s="37" t="s">
        <v>25</v>
      </c>
      <c r="S140" s="37" t="s">
        <v>366</v>
      </c>
      <c r="T140" s="175" t="s">
        <v>339</v>
      </c>
      <c r="U140" s="175" t="s">
        <v>99</v>
      </c>
      <c r="V140" s="37" t="s">
        <v>60</v>
      </c>
      <c r="W140" s="175" t="s">
        <v>15</v>
      </c>
      <c r="X140" s="175" t="s">
        <v>56</v>
      </c>
      <c r="Y140" s="175" t="s">
        <v>31</v>
      </c>
      <c r="Z140" s="175" t="s">
        <v>29</v>
      </c>
      <c r="AA140" s="175" t="s">
        <v>30</v>
      </c>
      <c r="AB140" s="175"/>
      <c r="AC140" s="175">
        <v>0</v>
      </c>
      <c r="AD140" s="175" t="s">
        <v>832</v>
      </c>
      <c r="AE140" s="175">
        <v>0</v>
      </c>
      <c r="AF140" s="175" t="s">
        <v>983</v>
      </c>
      <c r="AG140" s="175"/>
      <c r="AH140" s="175"/>
      <c r="AI140" s="177" t="s">
        <v>1151</v>
      </c>
      <c r="AJ140" s="66">
        <v>1</v>
      </c>
      <c r="AK140" s="66"/>
      <c r="AL140" s="66"/>
      <c r="AM140" s="50"/>
      <c r="AN140" s="73"/>
      <c r="AO140" s="73"/>
      <c r="AP140" s="132">
        <v>0.05</v>
      </c>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row>
    <row r="141" spans="1:158" s="6" customFormat="1" ht="90" customHeight="1">
      <c r="A141" s="299" t="s">
        <v>547</v>
      </c>
      <c r="B141" s="279">
        <f>(E141+E145+E146+E149)</f>
        <v>11.55</v>
      </c>
      <c r="C141" s="291" t="s">
        <v>498</v>
      </c>
      <c r="D141" s="289">
        <v>25</v>
      </c>
      <c r="E141" s="336">
        <f>(SUM(G141:G144)*D141)/100</f>
        <v>0</v>
      </c>
      <c r="F141" s="185" t="s">
        <v>499</v>
      </c>
      <c r="G141" s="61">
        <f>(K141*H141)/100</f>
        <v>0</v>
      </c>
      <c r="H141" s="182">
        <v>60</v>
      </c>
      <c r="I141" s="173" t="s">
        <v>653</v>
      </c>
      <c r="J141" s="185" t="s">
        <v>500</v>
      </c>
      <c r="K141" s="177">
        <f t="shared" si="7"/>
        <v>0</v>
      </c>
      <c r="L141" s="182">
        <v>100</v>
      </c>
      <c r="M141" s="177" t="s">
        <v>99</v>
      </c>
      <c r="N141" s="185">
        <v>1</v>
      </c>
      <c r="O141" s="103">
        <f t="shared" si="8"/>
        <v>0</v>
      </c>
      <c r="P141" s="89" t="s">
        <v>195</v>
      </c>
      <c r="Q141" s="89" t="s">
        <v>78</v>
      </c>
      <c r="R141" s="89" t="s">
        <v>32</v>
      </c>
      <c r="S141" s="89" t="s">
        <v>82</v>
      </c>
      <c r="T141" s="185" t="s">
        <v>501</v>
      </c>
      <c r="U141" s="185" t="s">
        <v>502</v>
      </c>
      <c r="V141" s="89" t="s">
        <v>14</v>
      </c>
      <c r="W141" s="185" t="s">
        <v>27</v>
      </c>
      <c r="X141" s="185" t="s">
        <v>54</v>
      </c>
      <c r="Y141" s="185" t="s">
        <v>31</v>
      </c>
      <c r="Z141" s="185" t="s">
        <v>29</v>
      </c>
      <c r="AA141" s="185" t="s">
        <v>38</v>
      </c>
      <c r="AB141" s="185">
        <v>0</v>
      </c>
      <c r="AC141" s="185">
        <v>0</v>
      </c>
      <c r="AD141" s="90" t="s">
        <v>780</v>
      </c>
      <c r="AE141" s="185">
        <v>0</v>
      </c>
      <c r="AF141" s="185" t="s">
        <v>1048</v>
      </c>
      <c r="AG141" s="185">
        <v>0</v>
      </c>
      <c r="AH141" s="185">
        <v>0</v>
      </c>
      <c r="AI141" s="185" t="s">
        <v>1173</v>
      </c>
      <c r="AJ141" s="88">
        <v>0</v>
      </c>
      <c r="AK141" s="88"/>
      <c r="AL141" s="88"/>
      <c r="AM141" s="91">
        <v>1</v>
      </c>
      <c r="AN141" s="76"/>
      <c r="AO141" s="76"/>
      <c r="AP141" s="132">
        <v>0.15</v>
      </c>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row>
    <row r="142" spans="1:158" s="6" customFormat="1" ht="180">
      <c r="A142" s="300"/>
      <c r="B142" s="280"/>
      <c r="C142" s="241"/>
      <c r="D142" s="263"/>
      <c r="E142" s="337"/>
      <c r="F142" s="185" t="s">
        <v>503</v>
      </c>
      <c r="G142" s="61">
        <f aca="true" t="shared" si="9" ref="G142:G197">(K142*H142)/100</f>
        <v>0</v>
      </c>
      <c r="H142" s="182">
        <v>20</v>
      </c>
      <c r="I142" s="173" t="s">
        <v>704</v>
      </c>
      <c r="J142" s="185" t="s">
        <v>504</v>
      </c>
      <c r="K142" s="177">
        <f t="shared" si="7"/>
        <v>0</v>
      </c>
      <c r="L142" s="182">
        <v>100</v>
      </c>
      <c r="M142" s="177" t="s">
        <v>99</v>
      </c>
      <c r="N142" s="185">
        <v>1</v>
      </c>
      <c r="O142" s="103">
        <f t="shared" si="8"/>
        <v>0</v>
      </c>
      <c r="P142" s="89" t="s">
        <v>195</v>
      </c>
      <c r="Q142" s="89" t="s">
        <v>78</v>
      </c>
      <c r="R142" s="89" t="s">
        <v>25</v>
      </c>
      <c r="S142" s="89" t="s">
        <v>82</v>
      </c>
      <c r="T142" s="185" t="s">
        <v>505</v>
      </c>
      <c r="U142" s="185" t="s">
        <v>502</v>
      </c>
      <c r="V142" s="3" t="s">
        <v>60</v>
      </c>
      <c r="W142" s="185" t="s">
        <v>27</v>
      </c>
      <c r="X142" s="177" t="s">
        <v>28</v>
      </c>
      <c r="Y142" s="185" t="s">
        <v>31</v>
      </c>
      <c r="Z142" s="185" t="s">
        <v>29</v>
      </c>
      <c r="AA142" s="185" t="s">
        <v>38</v>
      </c>
      <c r="AB142" s="185">
        <v>0</v>
      </c>
      <c r="AC142" s="185">
        <v>0</v>
      </c>
      <c r="AD142" s="185" t="s">
        <v>781</v>
      </c>
      <c r="AE142" s="185">
        <v>0</v>
      </c>
      <c r="AF142" s="185" t="s">
        <v>1049</v>
      </c>
      <c r="AG142" s="185">
        <v>0</v>
      </c>
      <c r="AH142" s="185">
        <v>0</v>
      </c>
      <c r="AI142" s="185" t="s">
        <v>1141</v>
      </c>
      <c r="AJ142" s="88">
        <v>0</v>
      </c>
      <c r="AK142" s="88"/>
      <c r="AL142" s="88"/>
      <c r="AM142" s="91">
        <v>1</v>
      </c>
      <c r="AN142" s="76"/>
      <c r="AO142" s="76"/>
      <c r="AP142" s="132">
        <v>0.05</v>
      </c>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row>
    <row r="143" spans="1:158" s="6" customFormat="1" ht="90">
      <c r="A143" s="300"/>
      <c r="B143" s="280"/>
      <c r="C143" s="241"/>
      <c r="D143" s="263"/>
      <c r="E143" s="337"/>
      <c r="F143" s="185" t="s">
        <v>506</v>
      </c>
      <c r="G143" s="61">
        <f t="shared" si="9"/>
        <v>0</v>
      </c>
      <c r="H143" s="182">
        <v>10</v>
      </c>
      <c r="I143" s="173" t="s">
        <v>705</v>
      </c>
      <c r="J143" s="185" t="s">
        <v>507</v>
      </c>
      <c r="K143" s="177">
        <f t="shared" si="7"/>
        <v>0</v>
      </c>
      <c r="L143" s="182">
        <v>100</v>
      </c>
      <c r="M143" s="177" t="s">
        <v>99</v>
      </c>
      <c r="N143" s="185">
        <v>2</v>
      </c>
      <c r="O143" s="103">
        <f t="shared" si="8"/>
        <v>0</v>
      </c>
      <c r="P143" s="89" t="s">
        <v>195</v>
      </c>
      <c r="Q143" s="89" t="s">
        <v>78</v>
      </c>
      <c r="R143" s="89" t="s">
        <v>33</v>
      </c>
      <c r="S143" s="89" t="s">
        <v>82</v>
      </c>
      <c r="T143" s="185" t="s">
        <v>508</v>
      </c>
      <c r="U143" s="185" t="s">
        <v>502</v>
      </c>
      <c r="V143" s="3" t="s">
        <v>60</v>
      </c>
      <c r="W143" s="185" t="s">
        <v>27</v>
      </c>
      <c r="X143" s="185" t="s">
        <v>54</v>
      </c>
      <c r="Y143" s="185" t="s">
        <v>31</v>
      </c>
      <c r="Z143" s="185" t="s">
        <v>29</v>
      </c>
      <c r="AA143" s="185" t="s">
        <v>40</v>
      </c>
      <c r="AB143" s="185">
        <v>0</v>
      </c>
      <c r="AC143" s="185">
        <v>0</v>
      </c>
      <c r="AD143" s="185" t="s">
        <v>782</v>
      </c>
      <c r="AE143" s="185">
        <v>0</v>
      </c>
      <c r="AF143" s="185" t="s">
        <v>1050</v>
      </c>
      <c r="AG143" s="185">
        <v>0</v>
      </c>
      <c r="AH143" s="185">
        <v>0</v>
      </c>
      <c r="AI143" s="185" t="s">
        <v>1203</v>
      </c>
      <c r="AJ143" s="88">
        <v>0</v>
      </c>
      <c r="AK143" s="88"/>
      <c r="AL143" s="88"/>
      <c r="AM143" s="91">
        <v>2</v>
      </c>
      <c r="AN143" s="76"/>
      <c r="AO143" s="76"/>
      <c r="AP143" s="132">
        <v>0.025</v>
      </c>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row>
    <row r="144" spans="1:158" s="6" customFormat="1" ht="90">
      <c r="A144" s="300"/>
      <c r="B144" s="280"/>
      <c r="C144" s="241"/>
      <c r="D144" s="263"/>
      <c r="E144" s="338"/>
      <c r="F144" s="89" t="s">
        <v>509</v>
      </c>
      <c r="G144" s="61">
        <f t="shared" si="9"/>
        <v>0</v>
      </c>
      <c r="H144" s="182">
        <v>10</v>
      </c>
      <c r="I144" s="173" t="s">
        <v>706</v>
      </c>
      <c r="J144" s="185" t="s">
        <v>510</v>
      </c>
      <c r="K144" s="177">
        <f t="shared" si="7"/>
        <v>0</v>
      </c>
      <c r="L144" s="182">
        <v>100</v>
      </c>
      <c r="M144" s="177" t="s">
        <v>99</v>
      </c>
      <c r="N144" s="185">
        <v>1</v>
      </c>
      <c r="O144" s="103">
        <f t="shared" si="8"/>
        <v>0</v>
      </c>
      <c r="P144" s="89" t="s">
        <v>195</v>
      </c>
      <c r="Q144" s="89" t="s">
        <v>78</v>
      </c>
      <c r="R144" s="89" t="s">
        <v>33</v>
      </c>
      <c r="S144" s="89" t="s">
        <v>82</v>
      </c>
      <c r="T144" s="185" t="s">
        <v>501</v>
      </c>
      <c r="U144" s="185" t="s">
        <v>502</v>
      </c>
      <c r="V144" s="3" t="s">
        <v>60</v>
      </c>
      <c r="W144" s="185" t="s">
        <v>27</v>
      </c>
      <c r="X144" s="177" t="s">
        <v>56</v>
      </c>
      <c r="Y144" s="185" t="s">
        <v>31</v>
      </c>
      <c r="Z144" s="185" t="s">
        <v>29</v>
      </c>
      <c r="AA144" s="185" t="s">
        <v>36</v>
      </c>
      <c r="AB144" s="185">
        <v>0</v>
      </c>
      <c r="AC144" s="185">
        <v>0</v>
      </c>
      <c r="AD144" s="185" t="s">
        <v>783</v>
      </c>
      <c r="AE144" s="185">
        <v>0</v>
      </c>
      <c r="AF144" s="185" t="s">
        <v>1051</v>
      </c>
      <c r="AG144" s="185">
        <v>0</v>
      </c>
      <c r="AH144" s="185">
        <v>0</v>
      </c>
      <c r="AI144" s="185" t="s">
        <v>1139</v>
      </c>
      <c r="AJ144" s="88">
        <v>0</v>
      </c>
      <c r="AK144" s="88"/>
      <c r="AL144" s="88"/>
      <c r="AM144" s="91">
        <v>1</v>
      </c>
      <c r="AN144" s="76"/>
      <c r="AO144" s="76"/>
      <c r="AP144" s="132">
        <v>0.025</v>
      </c>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row>
    <row r="145" spans="1:158" s="6" customFormat="1" ht="90">
      <c r="A145" s="300"/>
      <c r="B145" s="280"/>
      <c r="C145" s="185" t="s">
        <v>511</v>
      </c>
      <c r="D145" s="182">
        <v>8</v>
      </c>
      <c r="E145" s="182">
        <f>(G145*D145)/100</f>
        <v>0</v>
      </c>
      <c r="F145" s="89" t="s">
        <v>512</v>
      </c>
      <c r="G145" s="61">
        <f t="shared" si="9"/>
        <v>0</v>
      </c>
      <c r="H145" s="182">
        <v>100</v>
      </c>
      <c r="I145" s="173" t="s">
        <v>707</v>
      </c>
      <c r="J145" s="185" t="s">
        <v>513</v>
      </c>
      <c r="K145" s="177">
        <f t="shared" si="7"/>
        <v>0</v>
      </c>
      <c r="L145" s="182">
        <v>100</v>
      </c>
      <c r="M145" s="177" t="s">
        <v>99</v>
      </c>
      <c r="N145" s="185">
        <v>1</v>
      </c>
      <c r="O145" s="103">
        <f t="shared" si="8"/>
        <v>0</v>
      </c>
      <c r="P145" s="89" t="s">
        <v>195</v>
      </c>
      <c r="Q145" s="89" t="s">
        <v>78</v>
      </c>
      <c r="R145" s="89" t="s">
        <v>33</v>
      </c>
      <c r="S145" s="89" t="s">
        <v>82</v>
      </c>
      <c r="T145" s="185" t="s">
        <v>501</v>
      </c>
      <c r="U145" s="185" t="s">
        <v>502</v>
      </c>
      <c r="V145" s="3" t="s">
        <v>60</v>
      </c>
      <c r="W145" s="185" t="s">
        <v>27</v>
      </c>
      <c r="X145" s="177" t="s">
        <v>28</v>
      </c>
      <c r="Y145" s="185" t="s">
        <v>31</v>
      </c>
      <c r="Z145" s="185" t="s">
        <v>29</v>
      </c>
      <c r="AA145" s="185" t="s">
        <v>38</v>
      </c>
      <c r="AB145" s="185">
        <v>0</v>
      </c>
      <c r="AC145" s="185">
        <v>0</v>
      </c>
      <c r="AD145" s="185" t="s">
        <v>784</v>
      </c>
      <c r="AE145" s="185">
        <v>0</v>
      </c>
      <c r="AF145" s="185" t="s">
        <v>1052</v>
      </c>
      <c r="AG145" s="185">
        <v>0</v>
      </c>
      <c r="AH145" s="185">
        <v>0</v>
      </c>
      <c r="AI145" s="185" t="s">
        <v>1140</v>
      </c>
      <c r="AJ145" s="88">
        <v>0</v>
      </c>
      <c r="AK145" s="88"/>
      <c r="AL145" s="88"/>
      <c r="AM145" s="91">
        <v>1</v>
      </c>
      <c r="AN145" s="76"/>
      <c r="AO145" s="76"/>
      <c r="AP145" s="132">
        <v>0.08</v>
      </c>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row>
    <row r="146" spans="1:158" s="6" customFormat="1" ht="90">
      <c r="A146" s="300"/>
      <c r="B146" s="280"/>
      <c r="C146" s="276" t="s">
        <v>514</v>
      </c>
      <c r="D146" s="288">
        <v>34</v>
      </c>
      <c r="E146" s="339">
        <f>(SUM(G146:G148)*D146)/100</f>
        <v>0</v>
      </c>
      <c r="F146" s="180" t="s">
        <v>515</v>
      </c>
      <c r="G146" s="61">
        <f t="shared" si="9"/>
        <v>0</v>
      </c>
      <c r="H146" s="181">
        <v>30</v>
      </c>
      <c r="I146" s="173" t="s">
        <v>708</v>
      </c>
      <c r="J146" s="180" t="s">
        <v>516</v>
      </c>
      <c r="K146" s="177">
        <f t="shared" si="7"/>
        <v>0</v>
      </c>
      <c r="L146" s="182">
        <v>100</v>
      </c>
      <c r="M146" s="177" t="s">
        <v>99</v>
      </c>
      <c r="N146" s="180">
        <v>1</v>
      </c>
      <c r="O146" s="103">
        <f t="shared" si="8"/>
        <v>0</v>
      </c>
      <c r="P146" s="89" t="s">
        <v>195</v>
      </c>
      <c r="Q146" s="89" t="s">
        <v>78</v>
      </c>
      <c r="R146" s="92" t="s">
        <v>33</v>
      </c>
      <c r="S146" s="89" t="s">
        <v>82</v>
      </c>
      <c r="T146" s="180" t="s">
        <v>517</v>
      </c>
      <c r="U146" s="180" t="s">
        <v>502</v>
      </c>
      <c r="V146" s="3" t="s">
        <v>60</v>
      </c>
      <c r="W146" s="180" t="s">
        <v>27</v>
      </c>
      <c r="X146" s="177" t="s">
        <v>28</v>
      </c>
      <c r="Y146" s="180" t="s">
        <v>31</v>
      </c>
      <c r="Z146" s="180" t="s">
        <v>29</v>
      </c>
      <c r="AA146" s="180" t="s">
        <v>38</v>
      </c>
      <c r="AB146" s="93">
        <v>0</v>
      </c>
      <c r="AC146" s="93">
        <v>0</v>
      </c>
      <c r="AD146" s="185" t="s">
        <v>785</v>
      </c>
      <c r="AE146" s="93">
        <v>0</v>
      </c>
      <c r="AF146" s="185" t="s">
        <v>957</v>
      </c>
      <c r="AG146" s="93">
        <v>0</v>
      </c>
      <c r="AH146" s="93">
        <v>0</v>
      </c>
      <c r="AI146" s="180" t="s">
        <v>1278</v>
      </c>
      <c r="AJ146" s="93">
        <v>0</v>
      </c>
      <c r="AK146" s="93"/>
      <c r="AL146" s="93"/>
      <c r="AM146" s="94">
        <v>1</v>
      </c>
      <c r="AN146" s="76"/>
      <c r="AO146" s="76"/>
      <c r="AP146" s="132">
        <v>0.102</v>
      </c>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row>
    <row r="147" spans="1:158" s="6" customFormat="1" ht="90">
      <c r="A147" s="300"/>
      <c r="B147" s="280"/>
      <c r="C147" s="241"/>
      <c r="D147" s="263"/>
      <c r="E147" s="340"/>
      <c r="F147" s="180" t="s">
        <v>518</v>
      </c>
      <c r="G147" s="61">
        <f t="shared" si="9"/>
        <v>0</v>
      </c>
      <c r="H147" s="181">
        <v>30</v>
      </c>
      <c r="I147" s="173" t="s">
        <v>709</v>
      </c>
      <c r="J147" s="180" t="s">
        <v>519</v>
      </c>
      <c r="K147" s="177">
        <f t="shared" si="7"/>
        <v>0</v>
      </c>
      <c r="L147" s="182">
        <v>100</v>
      </c>
      <c r="M147" s="177" t="s">
        <v>99</v>
      </c>
      <c r="N147" s="180">
        <v>1</v>
      </c>
      <c r="O147" s="103">
        <f t="shared" si="8"/>
        <v>0</v>
      </c>
      <c r="P147" s="89" t="s">
        <v>195</v>
      </c>
      <c r="Q147" s="89" t="s">
        <v>78</v>
      </c>
      <c r="R147" s="92" t="s">
        <v>33</v>
      </c>
      <c r="S147" s="89" t="s">
        <v>82</v>
      </c>
      <c r="T147" s="180" t="s">
        <v>517</v>
      </c>
      <c r="U147" s="180" t="s">
        <v>520</v>
      </c>
      <c r="V147" s="3" t="s">
        <v>60</v>
      </c>
      <c r="W147" s="180" t="s">
        <v>27</v>
      </c>
      <c r="X147" s="177" t="s">
        <v>28</v>
      </c>
      <c r="Y147" s="180" t="s">
        <v>31</v>
      </c>
      <c r="Z147" s="180" t="s">
        <v>29</v>
      </c>
      <c r="AA147" s="180" t="s">
        <v>38</v>
      </c>
      <c r="AB147" s="93">
        <v>0</v>
      </c>
      <c r="AC147" s="93">
        <v>0</v>
      </c>
      <c r="AD147" s="185" t="s">
        <v>785</v>
      </c>
      <c r="AE147" s="93">
        <v>0</v>
      </c>
      <c r="AF147" s="185" t="s">
        <v>785</v>
      </c>
      <c r="AG147" s="93">
        <v>0</v>
      </c>
      <c r="AH147" s="93">
        <v>0</v>
      </c>
      <c r="AI147" s="180" t="s">
        <v>1279</v>
      </c>
      <c r="AJ147" s="93">
        <v>0</v>
      </c>
      <c r="AK147" s="93"/>
      <c r="AL147" s="93"/>
      <c r="AM147" s="94">
        <v>1</v>
      </c>
      <c r="AN147" s="76"/>
      <c r="AO147" s="76"/>
      <c r="AP147" s="132">
        <v>0.102</v>
      </c>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row>
    <row r="148" spans="1:158" s="6" customFormat="1" ht="90">
      <c r="A148" s="300"/>
      <c r="B148" s="280"/>
      <c r="C148" s="241"/>
      <c r="D148" s="263"/>
      <c r="E148" s="341"/>
      <c r="F148" s="180" t="s">
        <v>521</v>
      </c>
      <c r="G148" s="61">
        <f t="shared" si="9"/>
        <v>0</v>
      </c>
      <c r="H148" s="181">
        <v>40</v>
      </c>
      <c r="I148" s="173" t="s">
        <v>654</v>
      </c>
      <c r="J148" s="180" t="s">
        <v>522</v>
      </c>
      <c r="K148" s="177">
        <f t="shared" si="7"/>
        <v>0</v>
      </c>
      <c r="L148" s="182">
        <v>100</v>
      </c>
      <c r="M148" s="177" t="s">
        <v>99</v>
      </c>
      <c r="N148" s="180">
        <v>2</v>
      </c>
      <c r="O148" s="103">
        <f t="shared" si="8"/>
        <v>0</v>
      </c>
      <c r="P148" s="89" t="s">
        <v>195</v>
      </c>
      <c r="Q148" s="89" t="s">
        <v>78</v>
      </c>
      <c r="R148" s="92" t="s">
        <v>33</v>
      </c>
      <c r="S148" s="89" t="s">
        <v>82</v>
      </c>
      <c r="T148" s="180" t="s">
        <v>517</v>
      </c>
      <c r="U148" s="180" t="s">
        <v>502</v>
      </c>
      <c r="V148" s="3" t="s">
        <v>60</v>
      </c>
      <c r="W148" s="180" t="s">
        <v>27</v>
      </c>
      <c r="X148" s="177" t="s">
        <v>28</v>
      </c>
      <c r="Y148" s="180" t="s">
        <v>31</v>
      </c>
      <c r="Z148" s="180" t="s">
        <v>29</v>
      </c>
      <c r="AA148" s="180" t="s">
        <v>38</v>
      </c>
      <c r="AB148" s="93">
        <v>0</v>
      </c>
      <c r="AC148" s="93">
        <v>0</v>
      </c>
      <c r="AD148" s="185" t="s">
        <v>785</v>
      </c>
      <c r="AE148" s="93">
        <v>0</v>
      </c>
      <c r="AF148" s="185" t="s">
        <v>958</v>
      </c>
      <c r="AG148" s="93">
        <v>0</v>
      </c>
      <c r="AH148" s="93">
        <v>0</v>
      </c>
      <c r="AI148" s="180" t="s">
        <v>1199</v>
      </c>
      <c r="AJ148" s="93">
        <v>0</v>
      </c>
      <c r="AK148" s="93"/>
      <c r="AL148" s="93"/>
      <c r="AM148" s="94">
        <v>2</v>
      </c>
      <c r="AN148" s="76"/>
      <c r="AO148" s="76"/>
      <c r="AP148" s="132">
        <v>0.136</v>
      </c>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row>
    <row r="149" spans="1:158" s="6" customFormat="1" ht="78.75">
      <c r="A149" s="300"/>
      <c r="B149" s="280"/>
      <c r="C149" s="240" t="s">
        <v>523</v>
      </c>
      <c r="D149" s="242">
        <v>33</v>
      </c>
      <c r="E149" s="292">
        <f>(SUM(G149:G151)*D149)/100</f>
        <v>11.55</v>
      </c>
      <c r="F149" s="169" t="s">
        <v>524</v>
      </c>
      <c r="G149" s="61">
        <f t="shared" si="9"/>
        <v>0</v>
      </c>
      <c r="H149" s="171">
        <v>35</v>
      </c>
      <c r="I149" s="173" t="s">
        <v>655</v>
      </c>
      <c r="J149" s="186" t="s">
        <v>525</v>
      </c>
      <c r="K149" s="177">
        <f t="shared" si="7"/>
        <v>0</v>
      </c>
      <c r="L149" s="182">
        <v>100</v>
      </c>
      <c r="M149" s="95">
        <v>169</v>
      </c>
      <c r="N149" s="169">
        <v>124</v>
      </c>
      <c r="O149" s="103">
        <f t="shared" si="8"/>
        <v>0</v>
      </c>
      <c r="P149" s="89" t="s">
        <v>195</v>
      </c>
      <c r="Q149" s="89" t="s">
        <v>78</v>
      </c>
      <c r="R149" s="89" t="s">
        <v>25</v>
      </c>
      <c r="S149" s="20" t="s">
        <v>82</v>
      </c>
      <c r="T149" s="169" t="s">
        <v>526</v>
      </c>
      <c r="U149" s="169" t="s">
        <v>566</v>
      </c>
      <c r="V149" s="3" t="s">
        <v>60</v>
      </c>
      <c r="W149" s="96" t="s">
        <v>222</v>
      </c>
      <c r="X149" s="177" t="s">
        <v>28</v>
      </c>
      <c r="Y149" s="180" t="s">
        <v>31</v>
      </c>
      <c r="Z149" s="97" t="s">
        <v>29</v>
      </c>
      <c r="AA149" s="97" t="s">
        <v>38</v>
      </c>
      <c r="AB149" s="169">
        <v>0</v>
      </c>
      <c r="AC149" s="169">
        <v>0</v>
      </c>
      <c r="AD149" s="169" t="s">
        <v>786</v>
      </c>
      <c r="AE149" s="169">
        <v>0</v>
      </c>
      <c r="AF149" s="169" t="s">
        <v>1066</v>
      </c>
      <c r="AG149" s="169">
        <v>0</v>
      </c>
      <c r="AH149" s="140">
        <v>0</v>
      </c>
      <c r="AI149" s="140" t="s">
        <v>1276</v>
      </c>
      <c r="AJ149" s="21">
        <v>62</v>
      </c>
      <c r="AK149" s="21"/>
      <c r="AL149" s="21"/>
      <c r="AM149" s="25">
        <v>62</v>
      </c>
      <c r="AN149" s="76"/>
      <c r="AO149" s="76"/>
      <c r="AP149" s="132">
        <v>0.1155</v>
      </c>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row>
    <row r="150" spans="1:158" s="6" customFormat="1" ht="87.75" customHeight="1">
      <c r="A150" s="300"/>
      <c r="B150" s="280"/>
      <c r="C150" s="240"/>
      <c r="D150" s="242"/>
      <c r="E150" s="279"/>
      <c r="F150" s="169" t="s">
        <v>527</v>
      </c>
      <c r="G150" s="61">
        <f t="shared" si="9"/>
        <v>35</v>
      </c>
      <c r="H150" s="171">
        <v>35</v>
      </c>
      <c r="I150" s="173" t="s">
        <v>656</v>
      </c>
      <c r="J150" s="186" t="s">
        <v>528</v>
      </c>
      <c r="K150" s="173">
        <f t="shared" si="7"/>
        <v>100</v>
      </c>
      <c r="L150" s="182">
        <v>100</v>
      </c>
      <c r="M150" s="182">
        <v>765</v>
      </c>
      <c r="N150" s="169">
        <v>140</v>
      </c>
      <c r="O150" s="103">
        <f t="shared" si="8"/>
        <v>140</v>
      </c>
      <c r="P150" s="89" t="s">
        <v>195</v>
      </c>
      <c r="Q150" s="89" t="s">
        <v>78</v>
      </c>
      <c r="R150" s="89" t="s">
        <v>25</v>
      </c>
      <c r="S150" s="20" t="s">
        <v>82</v>
      </c>
      <c r="T150" s="169" t="s">
        <v>526</v>
      </c>
      <c r="U150" s="169" t="s">
        <v>566</v>
      </c>
      <c r="V150" s="3" t="s">
        <v>60</v>
      </c>
      <c r="W150" s="96" t="s">
        <v>222</v>
      </c>
      <c r="X150" s="177" t="s">
        <v>28</v>
      </c>
      <c r="Y150" s="180" t="s">
        <v>31</v>
      </c>
      <c r="Z150" s="97" t="s">
        <v>29</v>
      </c>
      <c r="AA150" s="97" t="s">
        <v>38</v>
      </c>
      <c r="AB150" s="177">
        <v>0</v>
      </c>
      <c r="AC150" s="177">
        <v>120</v>
      </c>
      <c r="AD150" s="177" t="s">
        <v>787</v>
      </c>
      <c r="AE150" s="177">
        <v>0</v>
      </c>
      <c r="AF150" s="177" t="s">
        <v>1067</v>
      </c>
      <c r="AG150" s="177">
        <v>0</v>
      </c>
      <c r="AH150" s="142">
        <v>20</v>
      </c>
      <c r="AI150" s="142" t="s">
        <v>1277</v>
      </c>
      <c r="AJ150" s="69">
        <v>70</v>
      </c>
      <c r="AK150" s="69"/>
      <c r="AL150" s="69"/>
      <c r="AM150" s="28">
        <v>70</v>
      </c>
      <c r="AN150" s="76"/>
      <c r="AO150" s="76"/>
      <c r="AP150" s="132">
        <v>0.1155</v>
      </c>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row>
    <row r="151" spans="1:158" s="6" customFormat="1" ht="90">
      <c r="A151" s="300"/>
      <c r="B151" s="280"/>
      <c r="C151" s="240"/>
      <c r="D151" s="242"/>
      <c r="E151" s="293"/>
      <c r="F151" s="169" t="s">
        <v>529</v>
      </c>
      <c r="G151" s="61">
        <f t="shared" si="9"/>
        <v>0</v>
      </c>
      <c r="H151" s="171">
        <v>30</v>
      </c>
      <c r="I151" s="173" t="s">
        <v>710</v>
      </c>
      <c r="J151" s="186" t="s">
        <v>530</v>
      </c>
      <c r="K151" s="177">
        <f t="shared" si="7"/>
        <v>0</v>
      </c>
      <c r="L151" s="182">
        <v>100</v>
      </c>
      <c r="M151" s="177" t="s">
        <v>99</v>
      </c>
      <c r="N151" s="169">
        <v>1</v>
      </c>
      <c r="O151" s="103">
        <f t="shared" si="8"/>
        <v>0</v>
      </c>
      <c r="P151" s="89" t="s">
        <v>195</v>
      </c>
      <c r="Q151" s="89" t="s">
        <v>78</v>
      </c>
      <c r="R151" s="89" t="s">
        <v>33</v>
      </c>
      <c r="S151" s="20" t="s">
        <v>82</v>
      </c>
      <c r="T151" s="169" t="s">
        <v>526</v>
      </c>
      <c r="U151" s="169" t="s">
        <v>566</v>
      </c>
      <c r="V151" s="3" t="s">
        <v>60</v>
      </c>
      <c r="W151" s="96" t="s">
        <v>222</v>
      </c>
      <c r="X151" s="177" t="s">
        <v>56</v>
      </c>
      <c r="Y151" s="180" t="s">
        <v>31</v>
      </c>
      <c r="Z151" s="97" t="s">
        <v>29</v>
      </c>
      <c r="AA151" s="97" t="s">
        <v>38</v>
      </c>
      <c r="AB151" s="177">
        <v>0</v>
      </c>
      <c r="AC151" s="177">
        <v>0</v>
      </c>
      <c r="AD151" s="177" t="s">
        <v>788</v>
      </c>
      <c r="AE151" s="177">
        <v>0</v>
      </c>
      <c r="AF151" s="177" t="s">
        <v>1068</v>
      </c>
      <c r="AG151" s="177">
        <v>0</v>
      </c>
      <c r="AH151" s="142">
        <v>0</v>
      </c>
      <c r="AI151" s="142" t="s">
        <v>1142</v>
      </c>
      <c r="AJ151" s="69">
        <v>0</v>
      </c>
      <c r="AK151" s="69"/>
      <c r="AL151" s="69"/>
      <c r="AM151" s="28">
        <v>1</v>
      </c>
      <c r="AN151" s="76"/>
      <c r="AO151" s="76"/>
      <c r="AP151" s="132">
        <v>0.099</v>
      </c>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row>
    <row r="152" spans="1:158" s="6" customFormat="1" ht="90">
      <c r="A152" s="300"/>
      <c r="B152" s="280"/>
      <c r="C152" s="169" t="s">
        <v>756</v>
      </c>
      <c r="D152" s="222" t="s">
        <v>756</v>
      </c>
      <c r="E152" s="222"/>
      <c r="F152" s="222" t="s">
        <v>756</v>
      </c>
      <c r="G152" s="223" t="e">
        <f t="shared" si="9"/>
        <v>#VALUE!</v>
      </c>
      <c r="H152" s="222" t="s">
        <v>756</v>
      </c>
      <c r="I152" s="213" t="s">
        <v>770</v>
      </c>
      <c r="J152" s="224" t="s">
        <v>563</v>
      </c>
      <c r="K152" s="214" t="e">
        <f t="shared" si="7"/>
        <v>#VALUE!</v>
      </c>
      <c r="L152" s="225" t="s">
        <v>756</v>
      </c>
      <c r="M152" s="225" t="s">
        <v>756</v>
      </c>
      <c r="N152" s="225">
        <v>1</v>
      </c>
      <c r="O152" s="216">
        <f t="shared" si="8"/>
        <v>0</v>
      </c>
      <c r="P152" s="225" t="s">
        <v>756</v>
      </c>
      <c r="Q152" s="225" t="s">
        <v>756</v>
      </c>
      <c r="R152" s="225" t="s">
        <v>756</v>
      </c>
      <c r="S152" s="225" t="s">
        <v>756</v>
      </c>
      <c r="T152" s="225" t="s">
        <v>756</v>
      </c>
      <c r="U152" s="225" t="s">
        <v>756</v>
      </c>
      <c r="V152" s="225" t="s">
        <v>756</v>
      </c>
      <c r="W152" s="225" t="s">
        <v>756</v>
      </c>
      <c r="X152" s="225" t="s">
        <v>756</v>
      </c>
      <c r="Y152" s="225" t="s">
        <v>756</v>
      </c>
      <c r="Z152" s="225" t="s">
        <v>756</v>
      </c>
      <c r="AA152" s="225" t="s">
        <v>756</v>
      </c>
      <c r="AB152" s="225" t="s">
        <v>756</v>
      </c>
      <c r="AC152" s="225"/>
      <c r="AD152" s="225"/>
      <c r="AE152" s="225"/>
      <c r="AF152" s="225"/>
      <c r="AG152" s="225" t="s">
        <v>756</v>
      </c>
      <c r="AH152" s="225"/>
      <c r="AI152" s="225"/>
      <c r="AJ152" s="70" t="s">
        <v>756</v>
      </c>
      <c r="AK152" s="70"/>
      <c r="AL152" s="70"/>
      <c r="AM152" s="130" t="s">
        <v>756</v>
      </c>
      <c r="AN152" s="128"/>
      <c r="AO152" s="128"/>
      <c r="AP152" s="132" t="s">
        <v>756</v>
      </c>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row>
    <row r="153" spans="1:158" s="6" customFormat="1" ht="180" customHeight="1">
      <c r="A153" s="300"/>
      <c r="B153" s="280"/>
      <c r="C153" s="169" t="s">
        <v>756</v>
      </c>
      <c r="D153" s="222" t="s">
        <v>756</v>
      </c>
      <c r="E153" s="222"/>
      <c r="F153" s="222" t="s">
        <v>756</v>
      </c>
      <c r="G153" s="223" t="e">
        <f t="shared" si="9"/>
        <v>#VALUE!</v>
      </c>
      <c r="H153" s="222" t="s">
        <v>756</v>
      </c>
      <c r="I153" s="213" t="s">
        <v>771</v>
      </c>
      <c r="J153" s="224" t="s">
        <v>564</v>
      </c>
      <c r="K153" s="214" t="e">
        <f t="shared" si="7"/>
        <v>#VALUE!</v>
      </c>
      <c r="L153" s="225" t="s">
        <v>756</v>
      </c>
      <c r="M153" s="225" t="s">
        <v>756</v>
      </c>
      <c r="N153" s="225" t="s">
        <v>115</v>
      </c>
      <c r="O153" s="216">
        <f t="shared" si="8"/>
        <v>0</v>
      </c>
      <c r="P153" s="225" t="s">
        <v>756</v>
      </c>
      <c r="Q153" s="225" t="s">
        <v>756</v>
      </c>
      <c r="R153" s="225" t="s">
        <v>756</v>
      </c>
      <c r="S153" s="225" t="s">
        <v>756</v>
      </c>
      <c r="T153" s="225" t="s">
        <v>756</v>
      </c>
      <c r="U153" s="225" t="s">
        <v>756</v>
      </c>
      <c r="V153" s="225" t="s">
        <v>756</v>
      </c>
      <c r="W153" s="225" t="s">
        <v>756</v>
      </c>
      <c r="X153" s="225" t="s">
        <v>756</v>
      </c>
      <c r="Y153" s="225" t="s">
        <v>756</v>
      </c>
      <c r="Z153" s="225" t="s">
        <v>756</v>
      </c>
      <c r="AA153" s="225" t="s">
        <v>756</v>
      </c>
      <c r="AB153" s="225" t="s">
        <v>756</v>
      </c>
      <c r="AC153" s="225">
        <v>0</v>
      </c>
      <c r="AD153" s="225" t="s">
        <v>789</v>
      </c>
      <c r="AE153" s="225"/>
      <c r="AF153" s="225"/>
      <c r="AG153" s="225" t="s">
        <v>756</v>
      </c>
      <c r="AH153" s="225"/>
      <c r="AI153" s="225" t="s">
        <v>1287</v>
      </c>
      <c r="AJ153" s="70" t="s">
        <v>756</v>
      </c>
      <c r="AK153" s="70"/>
      <c r="AL153" s="70"/>
      <c r="AM153" s="130" t="s">
        <v>756</v>
      </c>
      <c r="AN153" s="128"/>
      <c r="AO153" s="128"/>
      <c r="AP153" s="132" t="s">
        <v>756</v>
      </c>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row>
    <row r="154" spans="1:158" s="6" customFormat="1" ht="90">
      <c r="A154" s="300"/>
      <c r="B154" s="280"/>
      <c r="C154" s="169" t="s">
        <v>756</v>
      </c>
      <c r="D154" s="222" t="s">
        <v>756</v>
      </c>
      <c r="E154" s="222"/>
      <c r="F154" s="222" t="s">
        <v>756</v>
      </c>
      <c r="G154" s="223" t="e">
        <f t="shared" si="9"/>
        <v>#VALUE!</v>
      </c>
      <c r="H154" s="222" t="s">
        <v>756</v>
      </c>
      <c r="I154" s="213" t="s">
        <v>772</v>
      </c>
      <c r="J154" s="224" t="s">
        <v>573</v>
      </c>
      <c r="K154" s="214" t="e">
        <f t="shared" si="7"/>
        <v>#VALUE!</v>
      </c>
      <c r="L154" s="225" t="s">
        <v>756</v>
      </c>
      <c r="M154" s="225" t="s">
        <v>756</v>
      </c>
      <c r="N154" s="225">
        <v>1</v>
      </c>
      <c r="O154" s="216">
        <f t="shared" si="8"/>
        <v>0</v>
      </c>
      <c r="P154" s="225" t="s">
        <v>756</v>
      </c>
      <c r="Q154" s="225" t="s">
        <v>756</v>
      </c>
      <c r="R154" s="225" t="s">
        <v>756</v>
      </c>
      <c r="S154" s="225" t="s">
        <v>756</v>
      </c>
      <c r="T154" s="225" t="s">
        <v>756</v>
      </c>
      <c r="U154" s="225" t="s">
        <v>756</v>
      </c>
      <c r="V154" s="225" t="s">
        <v>756</v>
      </c>
      <c r="W154" s="225" t="s">
        <v>756</v>
      </c>
      <c r="X154" s="225" t="s">
        <v>756</v>
      </c>
      <c r="Y154" s="225" t="s">
        <v>756</v>
      </c>
      <c r="Z154" s="225" t="s">
        <v>756</v>
      </c>
      <c r="AA154" s="225" t="s">
        <v>756</v>
      </c>
      <c r="AB154" s="225" t="s">
        <v>756</v>
      </c>
      <c r="AC154" s="225"/>
      <c r="AD154" s="225" t="s">
        <v>790</v>
      </c>
      <c r="AE154" s="225"/>
      <c r="AF154" s="225"/>
      <c r="AG154" s="225" t="s">
        <v>756</v>
      </c>
      <c r="AH154" s="225"/>
      <c r="AI154" s="225" t="s">
        <v>1143</v>
      </c>
      <c r="AJ154" s="70" t="s">
        <v>756</v>
      </c>
      <c r="AK154" s="70"/>
      <c r="AL154" s="70"/>
      <c r="AM154" s="130" t="s">
        <v>756</v>
      </c>
      <c r="AN154" s="128"/>
      <c r="AO154" s="128"/>
      <c r="AP154" s="132" t="s">
        <v>756</v>
      </c>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row>
    <row r="155" spans="1:158" s="6" customFormat="1" ht="180">
      <c r="A155" s="301"/>
      <c r="B155" s="281"/>
      <c r="C155" s="169" t="s">
        <v>756</v>
      </c>
      <c r="D155" s="222" t="s">
        <v>756</v>
      </c>
      <c r="E155" s="222"/>
      <c r="F155" s="222" t="s">
        <v>756</v>
      </c>
      <c r="G155" s="223" t="e">
        <f t="shared" si="9"/>
        <v>#VALUE!</v>
      </c>
      <c r="H155" s="222" t="s">
        <v>756</v>
      </c>
      <c r="I155" s="213" t="s">
        <v>773</v>
      </c>
      <c r="J155" s="224" t="s">
        <v>574</v>
      </c>
      <c r="K155" s="214" t="e">
        <f t="shared" si="7"/>
        <v>#VALUE!</v>
      </c>
      <c r="L155" s="225" t="s">
        <v>756</v>
      </c>
      <c r="M155" s="225" t="s">
        <v>756</v>
      </c>
      <c r="N155" s="225">
        <v>1</v>
      </c>
      <c r="O155" s="216">
        <f t="shared" si="8"/>
        <v>0</v>
      </c>
      <c r="P155" s="225" t="s">
        <v>756</v>
      </c>
      <c r="Q155" s="225" t="s">
        <v>756</v>
      </c>
      <c r="R155" s="225" t="s">
        <v>756</v>
      </c>
      <c r="S155" s="225" t="s">
        <v>756</v>
      </c>
      <c r="T155" s="225" t="s">
        <v>756</v>
      </c>
      <c r="U155" s="225" t="s">
        <v>756</v>
      </c>
      <c r="V155" s="225" t="s">
        <v>756</v>
      </c>
      <c r="W155" s="225" t="s">
        <v>756</v>
      </c>
      <c r="X155" s="225" t="s">
        <v>756</v>
      </c>
      <c r="Y155" s="225" t="s">
        <v>756</v>
      </c>
      <c r="Z155" s="225" t="s">
        <v>756</v>
      </c>
      <c r="AA155" s="225" t="s">
        <v>756</v>
      </c>
      <c r="AB155" s="225" t="s">
        <v>756</v>
      </c>
      <c r="AC155" s="225"/>
      <c r="AD155" s="225" t="s">
        <v>781</v>
      </c>
      <c r="AE155" s="225"/>
      <c r="AF155" s="225"/>
      <c r="AG155" s="225" t="s">
        <v>756</v>
      </c>
      <c r="AH155" s="225"/>
      <c r="AI155" s="225" t="s">
        <v>1204</v>
      </c>
      <c r="AJ155" s="70" t="s">
        <v>756</v>
      </c>
      <c r="AK155" s="70"/>
      <c r="AL155" s="70"/>
      <c r="AM155" s="130" t="s">
        <v>756</v>
      </c>
      <c r="AN155" s="128"/>
      <c r="AO155" s="128"/>
      <c r="AP155" s="132" t="s">
        <v>756</v>
      </c>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row>
    <row r="156" spans="1:158" s="6" customFormat="1" ht="67.5">
      <c r="A156" s="262" t="s">
        <v>934</v>
      </c>
      <c r="B156" s="244">
        <f>E156</f>
        <v>69.4</v>
      </c>
      <c r="C156" s="258" t="s">
        <v>372</v>
      </c>
      <c r="D156" s="248">
        <v>100</v>
      </c>
      <c r="E156" s="244">
        <f>(SUM(G156:G161)*D156)/100</f>
        <v>69.4</v>
      </c>
      <c r="F156" s="175" t="s">
        <v>373</v>
      </c>
      <c r="G156" s="98">
        <f t="shared" si="9"/>
        <v>4.25</v>
      </c>
      <c r="H156" s="174">
        <v>17</v>
      </c>
      <c r="I156" s="174" t="s">
        <v>711</v>
      </c>
      <c r="J156" s="175" t="s">
        <v>374</v>
      </c>
      <c r="K156" s="175">
        <f t="shared" si="7"/>
        <v>25</v>
      </c>
      <c r="L156" s="174">
        <v>100</v>
      </c>
      <c r="M156" s="175" t="s">
        <v>99</v>
      </c>
      <c r="N156" s="175">
        <v>100</v>
      </c>
      <c r="O156" s="101">
        <f t="shared" si="8"/>
        <v>25</v>
      </c>
      <c r="P156" s="84" t="s">
        <v>195</v>
      </c>
      <c r="Q156" s="37" t="s">
        <v>79</v>
      </c>
      <c r="R156" s="37" t="s">
        <v>71</v>
      </c>
      <c r="S156" s="37" t="s">
        <v>82</v>
      </c>
      <c r="T156" s="175" t="s">
        <v>375</v>
      </c>
      <c r="U156" s="175" t="s">
        <v>376</v>
      </c>
      <c r="V156" s="37" t="s">
        <v>14</v>
      </c>
      <c r="W156" s="175" t="s">
        <v>58</v>
      </c>
      <c r="X156" s="175" t="s">
        <v>56</v>
      </c>
      <c r="Y156" s="175" t="s">
        <v>63</v>
      </c>
      <c r="Z156" s="175" t="s">
        <v>52</v>
      </c>
      <c r="AA156" s="175" t="s">
        <v>43</v>
      </c>
      <c r="AB156" s="41">
        <v>0</v>
      </c>
      <c r="AC156" s="41">
        <v>25</v>
      </c>
      <c r="AD156" s="41" t="s">
        <v>908</v>
      </c>
      <c r="AE156" s="131">
        <v>0</v>
      </c>
      <c r="AF156" s="131" t="s">
        <v>1108</v>
      </c>
      <c r="AG156" s="41">
        <v>0</v>
      </c>
      <c r="AH156" s="41">
        <v>0</v>
      </c>
      <c r="AI156" s="137" t="s">
        <v>1214</v>
      </c>
      <c r="AJ156" s="41"/>
      <c r="AK156" s="41"/>
      <c r="AL156" s="41"/>
      <c r="AM156" s="43">
        <v>100</v>
      </c>
      <c r="AN156" s="73"/>
      <c r="AO156" s="73"/>
      <c r="AP156" s="132">
        <v>0.17</v>
      </c>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row>
    <row r="157" spans="1:158" s="6" customFormat="1" ht="67.5">
      <c r="A157" s="262"/>
      <c r="B157" s="282"/>
      <c r="C157" s="258"/>
      <c r="D157" s="248"/>
      <c r="E157" s="249"/>
      <c r="F157" s="175" t="s">
        <v>377</v>
      </c>
      <c r="G157" s="98">
        <f t="shared" si="9"/>
        <v>4.25</v>
      </c>
      <c r="H157" s="174">
        <v>17</v>
      </c>
      <c r="I157" s="174" t="s">
        <v>712</v>
      </c>
      <c r="J157" s="175" t="s">
        <v>378</v>
      </c>
      <c r="K157" s="175">
        <f t="shared" si="7"/>
        <v>25</v>
      </c>
      <c r="L157" s="174">
        <v>100</v>
      </c>
      <c r="M157" s="175" t="s">
        <v>99</v>
      </c>
      <c r="N157" s="175">
        <v>100</v>
      </c>
      <c r="O157" s="101">
        <f t="shared" si="8"/>
        <v>25</v>
      </c>
      <c r="P157" s="84" t="s">
        <v>195</v>
      </c>
      <c r="Q157" s="37" t="s">
        <v>79</v>
      </c>
      <c r="R157" s="37" t="s">
        <v>71</v>
      </c>
      <c r="S157" s="37" t="s">
        <v>82</v>
      </c>
      <c r="T157" s="175" t="s">
        <v>379</v>
      </c>
      <c r="U157" s="175" t="s">
        <v>380</v>
      </c>
      <c r="V157" s="37" t="s">
        <v>14</v>
      </c>
      <c r="W157" s="175" t="s">
        <v>58</v>
      </c>
      <c r="X157" s="175" t="s">
        <v>56</v>
      </c>
      <c r="Y157" s="175" t="s">
        <v>63</v>
      </c>
      <c r="Z157" s="175" t="s">
        <v>52</v>
      </c>
      <c r="AA157" s="175" t="s">
        <v>44</v>
      </c>
      <c r="AB157" s="41">
        <v>0</v>
      </c>
      <c r="AC157" s="41">
        <v>0</v>
      </c>
      <c r="AD157" s="41" t="s">
        <v>909</v>
      </c>
      <c r="AE157" s="131">
        <v>0</v>
      </c>
      <c r="AF157" s="131" t="s">
        <v>1109</v>
      </c>
      <c r="AG157" s="41">
        <v>50</v>
      </c>
      <c r="AH157" s="41">
        <v>25</v>
      </c>
      <c r="AI157" s="137" t="s">
        <v>1215</v>
      </c>
      <c r="AJ157" s="41">
        <v>0</v>
      </c>
      <c r="AK157" s="41"/>
      <c r="AL157" s="41"/>
      <c r="AM157" s="43">
        <v>50</v>
      </c>
      <c r="AN157" s="73"/>
      <c r="AO157" s="73"/>
      <c r="AP157" s="132">
        <v>0.17</v>
      </c>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row>
    <row r="158" spans="1:158" s="6" customFormat="1" ht="67.5">
      <c r="A158" s="262"/>
      <c r="B158" s="282"/>
      <c r="C158" s="258"/>
      <c r="D158" s="248"/>
      <c r="E158" s="249"/>
      <c r="F158" s="175" t="s">
        <v>381</v>
      </c>
      <c r="G158" s="98">
        <f t="shared" si="9"/>
        <v>17</v>
      </c>
      <c r="H158" s="174">
        <v>17</v>
      </c>
      <c r="I158" s="174" t="s">
        <v>713</v>
      </c>
      <c r="J158" s="175" t="s">
        <v>382</v>
      </c>
      <c r="K158" s="175">
        <f t="shared" si="7"/>
        <v>100</v>
      </c>
      <c r="L158" s="174">
        <v>100</v>
      </c>
      <c r="M158" s="175" t="s">
        <v>99</v>
      </c>
      <c r="N158" s="175">
        <v>100</v>
      </c>
      <c r="O158" s="101">
        <f t="shared" si="8"/>
        <v>100</v>
      </c>
      <c r="P158" s="84" t="s">
        <v>195</v>
      </c>
      <c r="Q158" s="37" t="s">
        <v>79</v>
      </c>
      <c r="R158" s="37" t="s">
        <v>71</v>
      </c>
      <c r="S158" s="37" t="s">
        <v>82</v>
      </c>
      <c r="T158" s="175" t="s">
        <v>383</v>
      </c>
      <c r="U158" s="175" t="s">
        <v>380</v>
      </c>
      <c r="V158" s="37" t="s">
        <v>14</v>
      </c>
      <c r="W158" s="175" t="s">
        <v>58</v>
      </c>
      <c r="X158" s="175" t="s">
        <v>56</v>
      </c>
      <c r="Y158" s="175" t="s">
        <v>63</v>
      </c>
      <c r="Z158" s="175" t="s">
        <v>52</v>
      </c>
      <c r="AA158" s="175" t="s">
        <v>44</v>
      </c>
      <c r="AB158" s="41">
        <v>0</v>
      </c>
      <c r="AC158" s="41">
        <v>0</v>
      </c>
      <c r="AD158" s="41" t="s">
        <v>910</v>
      </c>
      <c r="AE158" s="131">
        <v>100</v>
      </c>
      <c r="AF158" s="131" t="s">
        <v>1110</v>
      </c>
      <c r="AG158" s="41">
        <v>50</v>
      </c>
      <c r="AH158" s="41">
        <v>0</v>
      </c>
      <c r="AI158" s="137" t="s">
        <v>1216</v>
      </c>
      <c r="AJ158" s="41">
        <v>25</v>
      </c>
      <c r="AK158" s="41"/>
      <c r="AL158" s="41"/>
      <c r="AM158" s="43">
        <v>25</v>
      </c>
      <c r="AN158" s="73"/>
      <c r="AO158" s="73"/>
      <c r="AP158" s="132">
        <v>0.17</v>
      </c>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row>
    <row r="159" spans="1:158" s="6" customFormat="1" ht="78.75">
      <c r="A159" s="262"/>
      <c r="B159" s="282"/>
      <c r="C159" s="258"/>
      <c r="D159" s="248"/>
      <c r="E159" s="249"/>
      <c r="F159" s="175" t="s">
        <v>384</v>
      </c>
      <c r="G159" s="98">
        <f t="shared" si="9"/>
        <v>17</v>
      </c>
      <c r="H159" s="174">
        <v>17</v>
      </c>
      <c r="I159" s="174" t="s">
        <v>714</v>
      </c>
      <c r="J159" s="175" t="s">
        <v>385</v>
      </c>
      <c r="K159" s="175">
        <f t="shared" si="7"/>
        <v>100</v>
      </c>
      <c r="L159" s="174">
        <v>100</v>
      </c>
      <c r="M159" s="175" t="s">
        <v>99</v>
      </c>
      <c r="N159" s="175">
        <v>100</v>
      </c>
      <c r="O159" s="101">
        <f t="shared" si="8"/>
        <v>100</v>
      </c>
      <c r="P159" s="84" t="s">
        <v>195</v>
      </c>
      <c r="Q159" s="37" t="s">
        <v>79</v>
      </c>
      <c r="R159" s="37" t="s">
        <v>71</v>
      </c>
      <c r="S159" s="37" t="s">
        <v>82</v>
      </c>
      <c r="T159" s="175" t="s">
        <v>386</v>
      </c>
      <c r="U159" s="175" t="s">
        <v>380</v>
      </c>
      <c r="V159" s="37" t="s">
        <v>14</v>
      </c>
      <c r="W159" s="175" t="s">
        <v>58</v>
      </c>
      <c r="X159" s="175" t="s">
        <v>56</v>
      </c>
      <c r="Y159" s="175" t="s">
        <v>63</v>
      </c>
      <c r="Z159" s="175" t="s">
        <v>52</v>
      </c>
      <c r="AA159" s="175" t="s">
        <v>44</v>
      </c>
      <c r="AB159" s="41">
        <v>0</v>
      </c>
      <c r="AC159" s="41">
        <v>0</v>
      </c>
      <c r="AD159" s="41" t="s">
        <v>911</v>
      </c>
      <c r="AE159" s="131">
        <v>100</v>
      </c>
      <c r="AF159" s="131" t="s">
        <v>1113</v>
      </c>
      <c r="AG159" s="41">
        <v>50</v>
      </c>
      <c r="AH159" s="41">
        <v>0</v>
      </c>
      <c r="AI159" s="137" t="s">
        <v>1217</v>
      </c>
      <c r="AJ159" s="41">
        <v>0</v>
      </c>
      <c r="AK159" s="41"/>
      <c r="AL159" s="41"/>
      <c r="AM159" s="43">
        <v>50</v>
      </c>
      <c r="AN159" s="73"/>
      <c r="AO159" s="73"/>
      <c r="AP159" s="132">
        <v>0.17</v>
      </c>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row>
    <row r="160" spans="1:158" s="6" customFormat="1" ht="67.5">
      <c r="A160" s="262"/>
      <c r="B160" s="282"/>
      <c r="C160" s="258"/>
      <c r="D160" s="248"/>
      <c r="E160" s="249"/>
      <c r="F160" s="175" t="s">
        <v>387</v>
      </c>
      <c r="G160" s="98">
        <f t="shared" si="9"/>
        <v>11.9</v>
      </c>
      <c r="H160" s="174">
        <v>17</v>
      </c>
      <c r="I160" s="174" t="s">
        <v>715</v>
      </c>
      <c r="J160" s="175" t="s">
        <v>388</v>
      </c>
      <c r="K160" s="175">
        <f t="shared" si="7"/>
        <v>70</v>
      </c>
      <c r="L160" s="174">
        <v>100</v>
      </c>
      <c r="M160" s="175" t="s">
        <v>99</v>
      </c>
      <c r="N160" s="175">
        <v>100</v>
      </c>
      <c r="O160" s="101">
        <f t="shared" si="8"/>
        <v>70</v>
      </c>
      <c r="P160" s="84" t="s">
        <v>195</v>
      </c>
      <c r="Q160" s="37" t="s">
        <v>79</v>
      </c>
      <c r="R160" s="37" t="s">
        <v>71</v>
      </c>
      <c r="S160" s="37" t="s">
        <v>82</v>
      </c>
      <c r="T160" s="175" t="s">
        <v>389</v>
      </c>
      <c r="U160" s="175" t="s">
        <v>390</v>
      </c>
      <c r="V160" s="37" t="s">
        <v>14</v>
      </c>
      <c r="W160" s="175" t="s">
        <v>58</v>
      </c>
      <c r="X160" s="175" t="s">
        <v>56</v>
      </c>
      <c r="Y160" s="175" t="s">
        <v>63</v>
      </c>
      <c r="Z160" s="175" t="s">
        <v>52</v>
      </c>
      <c r="AA160" s="175" t="s">
        <v>44</v>
      </c>
      <c r="AB160" s="41">
        <v>0</v>
      </c>
      <c r="AC160" s="41">
        <v>0</v>
      </c>
      <c r="AD160" s="41" t="s">
        <v>912</v>
      </c>
      <c r="AE160" s="131">
        <v>20</v>
      </c>
      <c r="AF160" s="131" t="s">
        <v>1111</v>
      </c>
      <c r="AG160" s="41">
        <v>50</v>
      </c>
      <c r="AH160" s="41">
        <v>50</v>
      </c>
      <c r="AI160" s="137" t="s">
        <v>1218</v>
      </c>
      <c r="AJ160" s="41">
        <v>0</v>
      </c>
      <c r="AK160" s="41"/>
      <c r="AL160" s="41"/>
      <c r="AM160" s="43">
        <v>50</v>
      </c>
      <c r="AN160" s="73"/>
      <c r="AO160" s="73"/>
      <c r="AP160" s="132">
        <v>0.17</v>
      </c>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row>
    <row r="161" spans="1:158" s="6" customFormat="1" ht="78.75">
      <c r="A161" s="262"/>
      <c r="B161" s="283"/>
      <c r="C161" s="258"/>
      <c r="D161" s="248"/>
      <c r="E161" s="245"/>
      <c r="F161" s="175" t="s">
        <v>391</v>
      </c>
      <c r="G161" s="98">
        <f t="shared" si="9"/>
        <v>15</v>
      </c>
      <c r="H161" s="174">
        <v>15</v>
      </c>
      <c r="I161" s="174" t="s">
        <v>716</v>
      </c>
      <c r="J161" s="175" t="s">
        <v>392</v>
      </c>
      <c r="K161" s="175">
        <f t="shared" si="7"/>
        <v>100</v>
      </c>
      <c r="L161" s="174">
        <v>100</v>
      </c>
      <c r="M161" s="175" t="s">
        <v>99</v>
      </c>
      <c r="N161" s="175">
        <v>100</v>
      </c>
      <c r="O161" s="101">
        <f t="shared" si="8"/>
        <v>100</v>
      </c>
      <c r="P161" s="84" t="s">
        <v>195</v>
      </c>
      <c r="Q161" s="37" t="s">
        <v>79</v>
      </c>
      <c r="R161" s="37" t="s">
        <v>71</v>
      </c>
      <c r="S161" s="37" t="s">
        <v>82</v>
      </c>
      <c r="T161" s="175" t="s">
        <v>393</v>
      </c>
      <c r="U161" s="175" t="s">
        <v>390</v>
      </c>
      <c r="V161" s="37" t="s">
        <v>14</v>
      </c>
      <c r="W161" s="175" t="s">
        <v>58</v>
      </c>
      <c r="X161" s="175" t="s">
        <v>56</v>
      </c>
      <c r="Y161" s="175" t="s">
        <v>63</v>
      </c>
      <c r="Z161" s="175" t="s">
        <v>52</v>
      </c>
      <c r="AA161" s="175" t="s">
        <v>44</v>
      </c>
      <c r="AB161" s="41">
        <v>0</v>
      </c>
      <c r="AC161" s="41">
        <v>0</v>
      </c>
      <c r="AD161" s="41" t="s">
        <v>913</v>
      </c>
      <c r="AE161" s="131">
        <v>0</v>
      </c>
      <c r="AF161" s="131" t="s">
        <v>1112</v>
      </c>
      <c r="AG161" s="41">
        <v>50</v>
      </c>
      <c r="AH161" s="41">
        <v>100</v>
      </c>
      <c r="AI161" s="137" t="s">
        <v>1219</v>
      </c>
      <c r="AJ161" s="41">
        <v>0</v>
      </c>
      <c r="AK161" s="41"/>
      <c r="AL161" s="41"/>
      <c r="AM161" s="43">
        <v>50</v>
      </c>
      <c r="AN161" s="73"/>
      <c r="AO161" s="73"/>
      <c r="AP161" s="132">
        <v>0.15</v>
      </c>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row>
    <row r="162" spans="1:158" s="6" customFormat="1" ht="112.5">
      <c r="A162" s="272" t="s">
        <v>196</v>
      </c>
      <c r="B162" s="255">
        <f>E162</f>
        <v>9.605263157894738</v>
      </c>
      <c r="C162" s="261" t="s">
        <v>197</v>
      </c>
      <c r="D162" s="247">
        <v>100</v>
      </c>
      <c r="E162" s="255">
        <f>(SUM(G162:G165)*D162)/100</f>
        <v>9.605263157894738</v>
      </c>
      <c r="F162" s="177" t="s">
        <v>198</v>
      </c>
      <c r="G162" s="61">
        <f t="shared" si="9"/>
        <v>9.605263157894738</v>
      </c>
      <c r="H162" s="177">
        <v>25</v>
      </c>
      <c r="I162" s="173" t="s">
        <v>717</v>
      </c>
      <c r="J162" s="177" t="s">
        <v>925</v>
      </c>
      <c r="K162" s="177">
        <f t="shared" si="7"/>
        <v>38.42105263157895</v>
      </c>
      <c r="L162" s="173">
        <v>100</v>
      </c>
      <c r="M162" s="176" t="s">
        <v>99</v>
      </c>
      <c r="N162" s="176">
        <v>0.95</v>
      </c>
      <c r="O162" s="103">
        <f t="shared" si="8"/>
        <v>0.365</v>
      </c>
      <c r="P162" s="3" t="s">
        <v>95</v>
      </c>
      <c r="Q162" s="3" t="s">
        <v>79</v>
      </c>
      <c r="R162" s="3" t="s">
        <v>68</v>
      </c>
      <c r="S162" s="3" t="s">
        <v>83</v>
      </c>
      <c r="T162" s="177" t="s">
        <v>199</v>
      </c>
      <c r="U162" s="177" t="s">
        <v>200</v>
      </c>
      <c r="V162" s="3" t="s">
        <v>14</v>
      </c>
      <c r="W162" s="177" t="s">
        <v>15</v>
      </c>
      <c r="X162" s="177" t="s">
        <v>17</v>
      </c>
      <c r="Y162" s="177" t="s">
        <v>62</v>
      </c>
      <c r="Z162" s="177" t="s">
        <v>53</v>
      </c>
      <c r="AA162" s="177" t="s">
        <v>48</v>
      </c>
      <c r="AB162" s="176">
        <v>0.15</v>
      </c>
      <c r="AC162" s="34">
        <v>0.16</v>
      </c>
      <c r="AD162" s="176" t="s">
        <v>870</v>
      </c>
      <c r="AE162" s="110">
        <v>0.095</v>
      </c>
      <c r="AF162" s="110" t="s">
        <v>959</v>
      </c>
      <c r="AG162" s="176">
        <v>0.2</v>
      </c>
      <c r="AH162" s="176">
        <v>0.11</v>
      </c>
      <c r="AI162" s="155" t="s">
        <v>1123</v>
      </c>
      <c r="AJ162" s="67">
        <v>0.3</v>
      </c>
      <c r="AK162" s="67"/>
      <c r="AL162" s="67"/>
      <c r="AM162" s="99">
        <v>0.3</v>
      </c>
      <c r="AN162" s="76"/>
      <c r="AO162" s="76"/>
      <c r="AP162" s="132">
        <v>0.25</v>
      </c>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row>
    <row r="163" spans="1:158" s="6" customFormat="1" ht="67.5">
      <c r="A163" s="273"/>
      <c r="B163" s="266"/>
      <c r="C163" s="261"/>
      <c r="D163" s="247"/>
      <c r="E163" s="256"/>
      <c r="F163" s="169" t="s">
        <v>201</v>
      </c>
      <c r="G163" s="61">
        <f t="shared" si="9"/>
        <v>0</v>
      </c>
      <c r="H163" s="177">
        <v>25</v>
      </c>
      <c r="I163" s="173" t="s">
        <v>718</v>
      </c>
      <c r="J163" s="169" t="s">
        <v>202</v>
      </c>
      <c r="K163" s="177">
        <f t="shared" si="7"/>
        <v>0</v>
      </c>
      <c r="L163" s="173">
        <v>100</v>
      </c>
      <c r="M163" s="176" t="s">
        <v>99</v>
      </c>
      <c r="N163" s="31">
        <v>1</v>
      </c>
      <c r="O163" s="103">
        <f t="shared" si="8"/>
        <v>0</v>
      </c>
      <c r="P163" s="3" t="s">
        <v>100</v>
      </c>
      <c r="Q163" s="3" t="s">
        <v>79</v>
      </c>
      <c r="R163" s="3" t="s">
        <v>68</v>
      </c>
      <c r="S163" s="3" t="s">
        <v>84</v>
      </c>
      <c r="T163" s="177" t="s">
        <v>199</v>
      </c>
      <c r="U163" s="177" t="s">
        <v>565</v>
      </c>
      <c r="V163" s="3" t="s">
        <v>14</v>
      </c>
      <c r="W163" s="177" t="s">
        <v>15</v>
      </c>
      <c r="X163" s="177" t="s">
        <v>17</v>
      </c>
      <c r="Y163" s="177" t="s">
        <v>62</v>
      </c>
      <c r="Z163" s="177" t="s">
        <v>53</v>
      </c>
      <c r="AA163" s="177" t="s">
        <v>48</v>
      </c>
      <c r="AB163" s="177"/>
      <c r="AC163" s="177">
        <v>0</v>
      </c>
      <c r="AD163" s="177" t="s">
        <v>871</v>
      </c>
      <c r="AE163" s="117">
        <v>0</v>
      </c>
      <c r="AF163" s="177" t="s">
        <v>960</v>
      </c>
      <c r="AG163" s="177" t="s">
        <v>87</v>
      </c>
      <c r="AH163" s="177">
        <v>0</v>
      </c>
      <c r="AI163" s="155" t="s">
        <v>1124</v>
      </c>
      <c r="AJ163" s="69"/>
      <c r="AK163" s="69"/>
      <c r="AL163" s="69"/>
      <c r="AM163" s="28">
        <v>1</v>
      </c>
      <c r="AN163" s="76"/>
      <c r="AO163" s="76"/>
      <c r="AP163" s="132">
        <v>0.25</v>
      </c>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row>
    <row r="164" spans="1:158" s="6" customFormat="1" ht="78.75">
      <c r="A164" s="273"/>
      <c r="B164" s="266"/>
      <c r="C164" s="261"/>
      <c r="D164" s="247"/>
      <c r="E164" s="256"/>
      <c r="F164" s="169" t="s">
        <v>203</v>
      </c>
      <c r="G164" s="61">
        <f t="shared" si="9"/>
        <v>0</v>
      </c>
      <c r="H164" s="177">
        <v>25</v>
      </c>
      <c r="I164" s="173" t="s">
        <v>719</v>
      </c>
      <c r="J164" s="169" t="s">
        <v>204</v>
      </c>
      <c r="K164" s="177">
        <f t="shared" si="7"/>
        <v>0</v>
      </c>
      <c r="L164" s="173">
        <v>100</v>
      </c>
      <c r="M164" s="176" t="s">
        <v>99</v>
      </c>
      <c r="N164" s="31">
        <v>2</v>
      </c>
      <c r="O164" s="103">
        <f t="shared" si="8"/>
        <v>0</v>
      </c>
      <c r="P164" s="3" t="s">
        <v>100</v>
      </c>
      <c r="Q164" s="3" t="s">
        <v>79</v>
      </c>
      <c r="R164" s="3" t="s">
        <v>68</v>
      </c>
      <c r="S164" s="3" t="s">
        <v>84</v>
      </c>
      <c r="T164" s="177" t="s">
        <v>199</v>
      </c>
      <c r="U164" s="177" t="s">
        <v>565</v>
      </c>
      <c r="V164" s="3" t="s">
        <v>14</v>
      </c>
      <c r="W164" s="177" t="s">
        <v>15</v>
      </c>
      <c r="X164" s="177" t="s">
        <v>17</v>
      </c>
      <c r="Y164" s="177" t="s">
        <v>62</v>
      </c>
      <c r="Z164" s="177" t="s">
        <v>53</v>
      </c>
      <c r="AA164" s="177" t="s">
        <v>48</v>
      </c>
      <c r="AB164" s="177"/>
      <c r="AC164" s="177">
        <v>0</v>
      </c>
      <c r="AD164" s="177" t="s">
        <v>872</v>
      </c>
      <c r="AE164" s="177">
        <v>0</v>
      </c>
      <c r="AF164" s="177" t="s">
        <v>961</v>
      </c>
      <c r="AG164" s="177"/>
      <c r="AH164" s="177">
        <v>0</v>
      </c>
      <c r="AI164" s="155" t="s">
        <v>1125</v>
      </c>
      <c r="AJ164" s="69"/>
      <c r="AK164" s="69"/>
      <c r="AL164" s="69"/>
      <c r="AM164" s="28">
        <v>2</v>
      </c>
      <c r="AN164" s="76"/>
      <c r="AO164" s="76"/>
      <c r="AP164" s="132">
        <v>0.25</v>
      </c>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row>
    <row r="165" spans="1:158" s="6" customFormat="1" ht="67.5">
      <c r="A165" s="274"/>
      <c r="B165" s="267"/>
      <c r="C165" s="261"/>
      <c r="D165" s="247"/>
      <c r="E165" s="257"/>
      <c r="F165" s="169" t="s">
        <v>205</v>
      </c>
      <c r="G165" s="61">
        <f t="shared" si="9"/>
        <v>0</v>
      </c>
      <c r="H165" s="177">
        <v>25</v>
      </c>
      <c r="I165" s="173" t="s">
        <v>720</v>
      </c>
      <c r="J165" s="169" t="s">
        <v>206</v>
      </c>
      <c r="K165" s="177">
        <f t="shared" si="7"/>
        <v>0</v>
      </c>
      <c r="L165" s="173">
        <v>100</v>
      </c>
      <c r="M165" s="176" t="s">
        <v>99</v>
      </c>
      <c r="N165" s="31">
        <v>1</v>
      </c>
      <c r="O165" s="103">
        <f t="shared" si="8"/>
        <v>0</v>
      </c>
      <c r="P165" s="3" t="s">
        <v>100</v>
      </c>
      <c r="Q165" s="3" t="s">
        <v>79</v>
      </c>
      <c r="R165" s="3" t="s">
        <v>68</v>
      </c>
      <c r="S165" s="3" t="s">
        <v>84</v>
      </c>
      <c r="T165" s="177" t="s">
        <v>199</v>
      </c>
      <c r="U165" s="177" t="s">
        <v>200</v>
      </c>
      <c r="V165" s="3" t="s">
        <v>14</v>
      </c>
      <c r="W165" s="177" t="s">
        <v>15</v>
      </c>
      <c r="X165" s="177" t="s">
        <v>17</v>
      </c>
      <c r="Y165" s="177" t="s">
        <v>62</v>
      </c>
      <c r="Z165" s="177" t="s">
        <v>53</v>
      </c>
      <c r="AA165" s="177" t="s">
        <v>48</v>
      </c>
      <c r="AB165" s="170"/>
      <c r="AC165" s="177">
        <v>0</v>
      </c>
      <c r="AD165" s="177" t="s">
        <v>873</v>
      </c>
      <c r="AE165" s="177">
        <v>0</v>
      </c>
      <c r="AF165" s="177" t="s">
        <v>962</v>
      </c>
      <c r="AG165" s="170"/>
      <c r="AH165" s="177">
        <v>0</v>
      </c>
      <c r="AI165" s="155" t="s">
        <v>1126</v>
      </c>
      <c r="AJ165" s="68"/>
      <c r="AK165" s="68"/>
      <c r="AL165" s="68"/>
      <c r="AM165" s="28">
        <v>1</v>
      </c>
      <c r="AN165" s="76"/>
      <c r="AO165" s="76"/>
      <c r="AP165" s="132">
        <v>0.25</v>
      </c>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row>
    <row r="166" spans="1:158" s="6" customFormat="1" ht="56.25">
      <c r="A166" s="277" t="s">
        <v>207</v>
      </c>
      <c r="B166" s="250">
        <f>(E166+E167)</f>
        <v>58.977410750000004</v>
      </c>
      <c r="C166" s="175" t="s">
        <v>208</v>
      </c>
      <c r="D166" s="174">
        <v>50</v>
      </c>
      <c r="E166" s="174">
        <f>(G166*D166)/100</f>
        <v>50</v>
      </c>
      <c r="F166" s="175" t="s">
        <v>209</v>
      </c>
      <c r="G166" s="98">
        <f t="shared" si="9"/>
        <v>100</v>
      </c>
      <c r="H166" s="175">
        <v>100</v>
      </c>
      <c r="I166" s="174" t="s">
        <v>721</v>
      </c>
      <c r="J166" s="175" t="s">
        <v>210</v>
      </c>
      <c r="K166" s="175">
        <f t="shared" si="7"/>
        <v>100</v>
      </c>
      <c r="L166" s="174">
        <v>100</v>
      </c>
      <c r="M166" s="35">
        <v>1</v>
      </c>
      <c r="N166" s="175">
        <v>2</v>
      </c>
      <c r="O166" s="101">
        <f t="shared" si="8"/>
        <v>2</v>
      </c>
      <c r="P166" s="84" t="s">
        <v>195</v>
      </c>
      <c r="Q166" s="37" t="s">
        <v>79</v>
      </c>
      <c r="R166" s="37" t="s">
        <v>70</v>
      </c>
      <c r="S166" s="37" t="s">
        <v>82</v>
      </c>
      <c r="T166" s="175" t="s">
        <v>211</v>
      </c>
      <c r="U166" s="175" t="s">
        <v>99</v>
      </c>
      <c r="V166" s="175" t="s">
        <v>212</v>
      </c>
      <c r="W166" s="175" t="s">
        <v>15</v>
      </c>
      <c r="X166" s="175" t="s">
        <v>17</v>
      </c>
      <c r="Y166" s="175" t="s">
        <v>8</v>
      </c>
      <c r="Z166" s="47" t="s">
        <v>52</v>
      </c>
      <c r="AA166" s="47" t="s">
        <v>42</v>
      </c>
      <c r="AB166" s="41">
        <v>0</v>
      </c>
      <c r="AC166" s="41">
        <v>2</v>
      </c>
      <c r="AD166" s="41" t="s">
        <v>874</v>
      </c>
      <c r="AE166" s="41">
        <v>0</v>
      </c>
      <c r="AF166" s="41" t="s">
        <v>993</v>
      </c>
      <c r="AG166" s="41">
        <v>1</v>
      </c>
      <c r="AH166" s="41">
        <v>0</v>
      </c>
      <c r="AI166" s="155" t="s">
        <v>1157</v>
      </c>
      <c r="AJ166" s="41">
        <v>0</v>
      </c>
      <c r="AK166" s="41"/>
      <c r="AL166" s="41"/>
      <c r="AM166" s="43">
        <v>1</v>
      </c>
      <c r="AN166" s="73"/>
      <c r="AO166" s="73"/>
      <c r="AP166" s="132">
        <v>0.5</v>
      </c>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row>
    <row r="167" spans="1:158" s="6" customFormat="1" ht="67.5">
      <c r="A167" s="278"/>
      <c r="B167" s="252"/>
      <c r="C167" s="175" t="s">
        <v>213</v>
      </c>
      <c r="D167" s="174">
        <v>50</v>
      </c>
      <c r="E167" s="174">
        <f>(G167*D167)/100</f>
        <v>8.97741075</v>
      </c>
      <c r="F167" s="175" t="s">
        <v>214</v>
      </c>
      <c r="G167" s="98">
        <f t="shared" si="9"/>
        <v>17.9548215</v>
      </c>
      <c r="H167" s="175">
        <v>100</v>
      </c>
      <c r="I167" s="174" t="s">
        <v>722</v>
      </c>
      <c r="J167" s="175" t="s">
        <v>215</v>
      </c>
      <c r="K167" s="175">
        <f t="shared" si="7"/>
        <v>17.9548215</v>
      </c>
      <c r="L167" s="174">
        <v>100</v>
      </c>
      <c r="M167" s="58">
        <v>500000000</v>
      </c>
      <c r="N167" s="118">
        <v>1000000000</v>
      </c>
      <c r="O167" s="101">
        <f t="shared" si="8"/>
        <v>179548215</v>
      </c>
      <c r="P167" s="37" t="s">
        <v>216</v>
      </c>
      <c r="Q167" s="37" t="s">
        <v>79</v>
      </c>
      <c r="R167" s="37" t="s">
        <v>70</v>
      </c>
      <c r="S167" s="37" t="s">
        <v>82</v>
      </c>
      <c r="T167" s="175" t="s">
        <v>211</v>
      </c>
      <c r="U167" s="175" t="s">
        <v>99</v>
      </c>
      <c r="V167" s="175" t="s">
        <v>212</v>
      </c>
      <c r="W167" s="175" t="s">
        <v>15</v>
      </c>
      <c r="X167" s="175" t="s">
        <v>17</v>
      </c>
      <c r="Y167" s="175" t="s">
        <v>8</v>
      </c>
      <c r="Z167" s="47" t="s">
        <v>52</v>
      </c>
      <c r="AA167" s="47" t="s">
        <v>42</v>
      </c>
      <c r="AB167" s="125">
        <v>0</v>
      </c>
      <c r="AC167" s="125">
        <v>61809512</v>
      </c>
      <c r="AD167" s="125" t="s">
        <v>875</v>
      </c>
      <c r="AE167" s="125">
        <v>22139837</v>
      </c>
      <c r="AF167" s="41" t="s">
        <v>994</v>
      </c>
      <c r="AG167" s="41">
        <v>100000000</v>
      </c>
      <c r="AH167" s="41">
        <v>95598866</v>
      </c>
      <c r="AI167" s="155" t="s">
        <v>1158</v>
      </c>
      <c r="AJ167" s="41">
        <v>500000000</v>
      </c>
      <c r="AK167" s="41"/>
      <c r="AL167" s="41"/>
      <c r="AM167" s="43">
        <v>400000000</v>
      </c>
      <c r="AN167" s="73"/>
      <c r="AO167" s="73"/>
      <c r="AP167" s="132">
        <v>0.5</v>
      </c>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row>
    <row r="168" spans="1:158" s="6" customFormat="1" ht="112.5">
      <c r="A168" s="272" t="s">
        <v>217</v>
      </c>
      <c r="B168" s="284">
        <f>E168</f>
        <v>36.019372294372296</v>
      </c>
      <c r="C168" s="261" t="s">
        <v>218</v>
      </c>
      <c r="D168" s="247">
        <v>100</v>
      </c>
      <c r="E168" s="284">
        <f>(SUM(G168:G174)*D168)/100</f>
        <v>36.019372294372296</v>
      </c>
      <c r="F168" s="177" t="s">
        <v>219</v>
      </c>
      <c r="G168" s="168">
        <f t="shared" si="9"/>
        <v>10</v>
      </c>
      <c r="H168" s="177">
        <v>20</v>
      </c>
      <c r="I168" s="173" t="s">
        <v>723</v>
      </c>
      <c r="J168" s="177" t="s">
        <v>220</v>
      </c>
      <c r="K168" s="167">
        <f t="shared" si="7"/>
        <v>50</v>
      </c>
      <c r="L168" s="177">
        <v>100</v>
      </c>
      <c r="M168" s="177" t="s">
        <v>99</v>
      </c>
      <c r="N168" s="177">
        <v>70</v>
      </c>
      <c r="O168" s="167">
        <f t="shared" si="8"/>
        <v>35</v>
      </c>
      <c r="P168" s="3" t="s">
        <v>1081</v>
      </c>
      <c r="Q168" s="177" t="s">
        <v>81</v>
      </c>
      <c r="R168" s="177" t="s">
        <v>193</v>
      </c>
      <c r="S168" s="177" t="s">
        <v>82</v>
      </c>
      <c r="T168" s="177" t="s">
        <v>221</v>
      </c>
      <c r="U168" s="177" t="s">
        <v>532</v>
      </c>
      <c r="V168" s="177" t="s">
        <v>14</v>
      </c>
      <c r="W168" s="177" t="s">
        <v>222</v>
      </c>
      <c r="X168" s="177" t="s">
        <v>56</v>
      </c>
      <c r="Y168" s="177" t="s">
        <v>8</v>
      </c>
      <c r="Z168" s="177" t="s">
        <v>52</v>
      </c>
      <c r="AA168" s="177" t="s">
        <v>41</v>
      </c>
      <c r="AB168" s="177">
        <v>0</v>
      </c>
      <c r="AC168" s="167">
        <v>20</v>
      </c>
      <c r="AD168" s="177" t="s">
        <v>876</v>
      </c>
      <c r="AE168" s="167">
        <v>0</v>
      </c>
      <c r="AF168" s="121" t="s">
        <v>1074</v>
      </c>
      <c r="AG168" s="177">
        <v>0</v>
      </c>
      <c r="AH168" s="167">
        <v>15</v>
      </c>
      <c r="AI168" s="155" t="s">
        <v>1154</v>
      </c>
      <c r="AJ168" s="69">
        <v>0</v>
      </c>
      <c r="AK168" s="69"/>
      <c r="AL168" s="69"/>
      <c r="AM168" s="28">
        <v>70</v>
      </c>
      <c r="AN168" s="76"/>
      <c r="AO168" s="76"/>
      <c r="AP168" s="132">
        <v>0.2</v>
      </c>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row>
    <row r="169" spans="1:158" s="6" customFormat="1" ht="191.25">
      <c r="A169" s="273"/>
      <c r="B169" s="285"/>
      <c r="C169" s="261"/>
      <c r="D169" s="247"/>
      <c r="E169" s="285"/>
      <c r="F169" s="177" t="s">
        <v>223</v>
      </c>
      <c r="G169" s="168">
        <f>(K169*H169)/100</f>
        <v>6</v>
      </c>
      <c r="H169" s="177">
        <v>15</v>
      </c>
      <c r="I169" s="173" t="s">
        <v>724</v>
      </c>
      <c r="J169" s="177" t="s">
        <v>224</v>
      </c>
      <c r="K169" s="167">
        <f>(O169*L169)/N169</f>
        <v>40</v>
      </c>
      <c r="L169" s="177">
        <v>100</v>
      </c>
      <c r="M169" s="177">
        <v>1</v>
      </c>
      <c r="N169" s="177">
        <v>1</v>
      </c>
      <c r="O169" s="167">
        <f>+AC169+AH169+AK169+AN169+AE169</f>
        <v>0.4</v>
      </c>
      <c r="P169" s="3" t="s">
        <v>100</v>
      </c>
      <c r="Q169" s="177" t="s">
        <v>81</v>
      </c>
      <c r="R169" s="177" t="s">
        <v>193</v>
      </c>
      <c r="S169" s="177" t="s">
        <v>82</v>
      </c>
      <c r="T169" s="177" t="s">
        <v>221</v>
      </c>
      <c r="U169" s="177" t="s">
        <v>532</v>
      </c>
      <c r="V169" s="177" t="s">
        <v>14</v>
      </c>
      <c r="W169" s="177" t="s">
        <v>222</v>
      </c>
      <c r="X169" s="177" t="s">
        <v>56</v>
      </c>
      <c r="Y169" s="177" t="s">
        <v>8</v>
      </c>
      <c r="Z169" s="177" t="s">
        <v>52</v>
      </c>
      <c r="AA169" s="177" t="s">
        <v>41</v>
      </c>
      <c r="AB169" s="177">
        <v>0</v>
      </c>
      <c r="AC169" s="167">
        <v>0</v>
      </c>
      <c r="AD169" s="177" t="s">
        <v>877</v>
      </c>
      <c r="AE169" s="167">
        <v>0</v>
      </c>
      <c r="AF169" s="121" t="s">
        <v>1075</v>
      </c>
      <c r="AG169" s="177">
        <v>0</v>
      </c>
      <c r="AH169" s="167">
        <v>0.4</v>
      </c>
      <c r="AI169" s="155" t="s">
        <v>1155</v>
      </c>
      <c r="AJ169" s="69">
        <v>1</v>
      </c>
      <c r="AK169" s="69"/>
      <c r="AL169" s="69"/>
      <c r="AM169" s="28">
        <v>0</v>
      </c>
      <c r="AN169" s="76"/>
      <c r="AO169" s="76"/>
      <c r="AP169" s="132">
        <v>0.15</v>
      </c>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row>
    <row r="170" spans="1:158" s="6" customFormat="1" ht="405">
      <c r="A170" s="273"/>
      <c r="B170" s="285"/>
      <c r="C170" s="261"/>
      <c r="D170" s="247"/>
      <c r="E170" s="285"/>
      <c r="F170" s="177" t="s">
        <v>225</v>
      </c>
      <c r="G170" s="168">
        <f>(K170*H170)/100</f>
        <v>10</v>
      </c>
      <c r="H170" s="177">
        <v>10</v>
      </c>
      <c r="I170" s="173" t="s">
        <v>725</v>
      </c>
      <c r="J170" s="177" t="s">
        <v>226</v>
      </c>
      <c r="K170" s="167">
        <f>(O170*L170)/N170</f>
        <v>100</v>
      </c>
      <c r="L170" s="177">
        <v>100</v>
      </c>
      <c r="M170" s="177">
        <v>103</v>
      </c>
      <c r="N170" s="177">
        <v>3</v>
      </c>
      <c r="O170" s="167">
        <f t="shared" si="8"/>
        <v>3</v>
      </c>
      <c r="P170" s="3" t="s">
        <v>95</v>
      </c>
      <c r="Q170" s="177" t="s">
        <v>81</v>
      </c>
      <c r="R170" s="177" t="s">
        <v>193</v>
      </c>
      <c r="S170" s="177" t="s">
        <v>84</v>
      </c>
      <c r="T170" s="177" t="s">
        <v>227</v>
      </c>
      <c r="U170" s="177" t="s">
        <v>533</v>
      </c>
      <c r="V170" s="177" t="s">
        <v>14</v>
      </c>
      <c r="W170" s="177" t="s">
        <v>222</v>
      </c>
      <c r="X170" s="177" t="s">
        <v>56</v>
      </c>
      <c r="Y170" s="177" t="s">
        <v>8</v>
      </c>
      <c r="Z170" s="177" t="s">
        <v>11</v>
      </c>
      <c r="AA170" s="177" t="s">
        <v>228</v>
      </c>
      <c r="AB170" s="177">
        <v>0</v>
      </c>
      <c r="AC170" s="167">
        <v>0</v>
      </c>
      <c r="AD170" s="177" t="s">
        <v>878</v>
      </c>
      <c r="AE170" s="167">
        <v>0</v>
      </c>
      <c r="AF170" s="121" t="s">
        <v>1076</v>
      </c>
      <c r="AG170" s="177">
        <v>0</v>
      </c>
      <c r="AH170" s="167">
        <v>3</v>
      </c>
      <c r="AI170" s="155" t="s">
        <v>1208</v>
      </c>
      <c r="AJ170" s="69">
        <v>0</v>
      </c>
      <c r="AK170" s="69"/>
      <c r="AL170" s="69"/>
      <c r="AM170" s="28">
        <v>3</v>
      </c>
      <c r="AN170" s="76"/>
      <c r="AO170" s="76"/>
      <c r="AP170" s="132">
        <v>0.1</v>
      </c>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row>
    <row r="171" spans="1:158" s="6" customFormat="1" ht="315">
      <c r="A171" s="273"/>
      <c r="B171" s="285"/>
      <c r="C171" s="261"/>
      <c r="D171" s="247"/>
      <c r="E171" s="285"/>
      <c r="F171" s="177" t="s">
        <v>229</v>
      </c>
      <c r="G171" s="168">
        <f t="shared" si="9"/>
        <v>5.151515151515151</v>
      </c>
      <c r="H171" s="177">
        <v>20</v>
      </c>
      <c r="I171" s="173" t="s">
        <v>726</v>
      </c>
      <c r="J171" s="177" t="s">
        <v>230</v>
      </c>
      <c r="K171" s="167">
        <f t="shared" si="7"/>
        <v>25.757575757575758</v>
      </c>
      <c r="L171" s="177">
        <v>100</v>
      </c>
      <c r="M171" s="177">
        <v>64</v>
      </c>
      <c r="N171" s="177">
        <v>66</v>
      </c>
      <c r="O171" s="167">
        <f>+AC171+AH171+AK171+AN171+AE171</f>
        <v>17</v>
      </c>
      <c r="P171" s="3" t="s">
        <v>95</v>
      </c>
      <c r="Q171" s="177" t="s">
        <v>81</v>
      </c>
      <c r="R171" s="177" t="s">
        <v>193</v>
      </c>
      <c r="S171" s="177" t="s">
        <v>84</v>
      </c>
      <c r="T171" s="177" t="s">
        <v>231</v>
      </c>
      <c r="U171" s="177" t="s">
        <v>532</v>
      </c>
      <c r="V171" s="177" t="s">
        <v>14</v>
      </c>
      <c r="W171" s="177" t="s">
        <v>222</v>
      </c>
      <c r="X171" s="177" t="s">
        <v>56</v>
      </c>
      <c r="Y171" s="177" t="s">
        <v>8</v>
      </c>
      <c r="Z171" s="177" t="s">
        <v>52</v>
      </c>
      <c r="AA171" s="177" t="s">
        <v>41</v>
      </c>
      <c r="AB171" s="177">
        <v>0</v>
      </c>
      <c r="AC171" s="167">
        <v>10</v>
      </c>
      <c r="AD171" s="177" t="s">
        <v>879</v>
      </c>
      <c r="AE171" s="167">
        <v>0</v>
      </c>
      <c r="AF171" s="121" t="s">
        <v>1077</v>
      </c>
      <c r="AG171" s="177">
        <v>0</v>
      </c>
      <c r="AH171" s="167">
        <v>7</v>
      </c>
      <c r="AI171" s="155" t="s">
        <v>1270</v>
      </c>
      <c r="AJ171" s="157">
        <v>0</v>
      </c>
      <c r="AK171" s="157"/>
      <c r="AL171" s="157"/>
      <c r="AM171" s="28">
        <v>66</v>
      </c>
      <c r="AN171" s="76"/>
      <c r="AO171" s="76"/>
      <c r="AP171" s="159">
        <v>0.2</v>
      </c>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row>
    <row r="172" spans="1:158" s="6" customFormat="1" ht="157.5">
      <c r="A172" s="273"/>
      <c r="B172" s="285"/>
      <c r="C172" s="261"/>
      <c r="D172" s="247"/>
      <c r="E172" s="285"/>
      <c r="F172" s="177" t="s">
        <v>232</v>
      </c>
      <c r="G172" s="168">
        <f t="shared" si="9"/>
        <v>2.25</v>
      </c>
      <c r="H172" s="177">
        <v>15</v>
      </c>
      <c r="I172" s="173" t="s">
        <v>727</v>
      </c>
      <c r="J172" s="177" t="s">
        <v>233</v>
      </c>
      <c r="K172" s="167">
        <f t="shared" si="7"/>
        <v>15</v>
      </c>
      <c r="L172" s="177">
        <v>100</v>
      </c>
      <c r="M172" s="177">
        <v>1</v>
      </c>
      <c r="N172" s="177">
        <v>2</v>
      </c>
      <c r="O172" s="167">
        <f t="shared" si="8"/>
        <v>0.3</v>
      </c>
      <c r="P172" s="3" t="s">
        <v>100</v>
      </c>
      <c r="Q172" s="177" t="s">
        <v>81</v>
      </c>
      <c r="R172" s="177" t="s">
        <v>193</v>
      </c>
      <c r="S172" s="177" t="s">
        <v>82</v>
      </c>
      <c r="T172" s="177" t="s">
        <v>231</v>
      </c>
      <c r="U172" s="177" t="s">
        <v>533</v>
      </c>
      <c r="V172" s="177" t="s">
        <v>14</v>
      </c>
      <c r="W172" s="177" t="s">
        <v>222</v>
      </c>
      <c r="X172" s="177" t="s">
        <v>56</v>
      </c>
      <c r="Y172" s="177" t="s">
        <v>8</v>
      </c>
      <c r="Z172" s="177" t="s">
        <v>50</v>
      </c>
      <c r="AA172" s="177" t="s">
        <v>36</v>
      </c>
      <c r="AB172" s="177">
        <v>0</v>
      </c>
      <c r="AC172" s="167">
        <v>0</v>
      </c>
      <c r="AD172" s="177" t="s">
        <v>880</v>
      </c>
      <c r="AE172" s="167">
        <v>0</v>
      </c>
      <c r="AF172" s="121" t="s">
        <v>1078</v>
      </c>
      <c r="AG172" s="177">
        <v>0</v>
      </c>
      <c r="AH172" s="167">
        <v>0.3</v>
      </c>
      <c r="AI172" s="155" t="s">
        <v>1209</v>
      </c>
      <c r="AJ172" s="157">
        <v>0</v>
      </c>
      <c r="AK172" s="157"/>
      <c r="AL172" s="157"/>
      <c r="AM172" s="28">
        <v>2</v>
      </c>
      <c r="AN172" s="76"/>
      <c r="AO172" s="76"/>
      <c r="AP172" s="159">
        <v>0.15</v>
      </c>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row>
    <row r="173" spans="1:158" s="6" customFormat="1" ht="157.5">
      <c r="A173" s="273"/>
      <c r="B173" s="285"/>
      <c r="C173" s="261"/>
      <c r="D173" s="247"/>
      <c r="E173" s="285"/>
      <c r="F173" s="177" t="s">
        <v>234</v>
      </c>
      <c r="G173" s="168">
        <f t="shared" si="9"/>
        <v>1</v>
      </c>
      <c r="H173" s="177">
        <v>10</v>
      </c>
      <c r="I173" s="173" t="s">
        <v>728</v>
      </c>
      <c r="J173" s="177" t="s">
        <v>235</v>
      </c>
      <c r="K173" s="167">
        <f t="shared" si="7"/>
        <v>10</v>
      </c>
      <c r="L173" s="177">
        <v>100</v>
      </c>
      <c r="M173" s="177" t="s">
        <v>99</v>
      </c>
      <c r="N173" s="177">
        <v>2</v>
      </c>
      <c r="O173" s="167">
        <f>+AC173+AH173+AK173+AN173+AE173</f>
        <v>0.2</v>
      </c>
      <c r="P173" s="3" t="s">
        <v>100</v>
      </c>
      <c r="Q173" s="177" t="s">
        <v>81</v>
      </c>
      <c r="R173" s="177" t="s">
        <v>193</v>
      </c>
      <c r="S173" s="177" t="s">
        <v>82</v>
      </c>
      <c r="T173" s="177" t="s">
        <v>236</v>
      </c>
      <c r="U173" s="177" t="s">
        <v>532</v>
      </c>
      <c r="V173" s="177" t="s">
        <v>14</v>
      </c>
      <c r="W173" s="177" t="s">
        <v>222</v>
      </c>
      <c r="X173" s="177" t="s">
        <v>56</v>
      </c>
      <c r="Y173" s="177" t="s">
        <v>8</v>
      </c>
      <c r="Z173" s="177" t="s">
        <v>52</v>
      </c>
      <c r="AA173" s="177" t="s">
        <v>41</v>
      </c>
      <c r="AB173" s="177">
        <v>0</v>
      </c>
      <c r="AC173" s="167">
        <v>0</v>
      </c>
      <c r="AD173" s="177" t="s">
        <v>881</v>
      </c>
      <c r="AE173" s="167">
        <v>0</v>
      </c>
      <c r="AF173" s="121" t="s">
        <v>1079</v>
      </c>
      <c r="AG173" s="177">
        <v>0</v>
      </c>
      <c r="AH173" s="167">
        <v>0.2</v>
      </c>
      <c r="AI173" s="155" t="s">
        <v>1156</v>
      </c>
      <c r="AJ173" s="69">
        <v>1</v>
      </c>
      <c r="AK173" s="69"/>
      <c r="AL173" s="69"/>
      <c r="AM173" s="28">
        <v>1</v>
      </c>
      <c r="AN173" s="76"/>
      <c r="AO173" s="76"/>
      <c r="AP173" s="132">
        <v>0.1</v>
      </c>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row>
    <row r="174" spans="1:158" s="6" customFormat="1" ht="409.5">
      <c r="A174" s="274"/>
      <c r="B174" s="286"/>
      <c r="C174" s="261"/>
      <c r="D174" s="247"/>
      <c r="E174" s="286"/>
      <c r="F174" s="177" t="s">
        <v>237</v>
      </c>
      <c r="G174" s="168">
        <f t="shared" si="9"/>
        <v>1.6178571428571429</v>
      </c>
      <c r="H174" s="177">
        <v>10</v>
      </c>
      <c r="I174" s="173" t="s">
        <v>729</v>
      </c>
      <c r="J174" s="177" t="s">
        <v>238</v>
      </c>
      <c r="K174" s="167">
        <f t="shared" si="7"/>
        <v>16.178571428571427</v>
      </c>
      <c r="L174" s="177">
        <v>100</v>
      </c>
      <c r="M174" s="177" t="s">
        <v>99</v>
      </c>
      <c r="N174" s="177">
        <v>28</v>
      </c>
      <c r="O174" s="167">
        <f t="shared" si="8"/>
        <v>4.53</v>
      </c>
      <c r="P174" s="3" t="s">
        <v>1081</v>
      </c>
      <c r="Q174" s="177" t="s">
        <v>81</v>
      </c>
      <c r="R174" s="177" t="s">
        <v>193</v>
      </c>
      <c r="S174" s="177" t="s">
        <v>82</v>
      </c>
      <c r="T174" s="177" t="s">
        <v>239</v>
      </c>
      <c r="U174" s="177" t="s">
        <v>534</v>
      </c>
      <c r="V174" s="177" t="s">
        <v>14</v>
      </c>
      <c r="W174" s="177" t="s">
        <v>222</v>
      </c>
      <c r="X174" s="177" t="s">
        <v>56</v>
      </c>
      <c r="Y174" s="177" t="s">
        <v>8</v>
      </c>
      <c r="Z174" s="177" t="s">
        <v>11</v>
      </c>
      <c r="AA174" s="177" t="s">
        <v>37</v>
      </c>
      <c r="AB174" s="177">
        <v>0</v>
      </c>
      <c r="AC174" s="167">
        <v>0</v>
      </c>
      <c r="AD174" s="177" t="s">
        <v>882</v>
      </c>
      <c r="AE174" s="167">
        <v>4.53</v>
      </c>
      <c r="AF174" s="121" t="s">
        <v>1080</v>
      </c>
      <c r="AG174" s="177">
        <v>0</v>
      </c>
      <c r="AH174" s="167">
        <v>0</v>
      </c>
      <c r="AI174" s="155" t="s">
        <v>1271</v>
      </c>
      <c r="AJ174" s="69">
        <v>10</v>
      </c>
      <c r="AK174" s="69"/>
      <c r="AL174" s="69"/>
      <c r="AM174" s="28">
        <v>18</v>
      </c>
      <c r="AN174" s="76"/>
      <c r="AO174" s="76"/>
      <c r="AP174" s="132">
        <v>0.1</v>
      </c>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row>
    <row r="175" spans="1:158" s="6" customFormat="1" ht="87.75" customHeight="1">
      <c r="A175" s="277" t="s">
        <v>257</v>
      </c>
      <c r="B175" s="244">
        <f>E175</f>
        <v>19.667142857142856</v>
      </c>
      <c r="C175" s="258" t="s">
        <v>240</v>
      </c>
      <c r="D175" s="248">
        <v>100</v>
      </c>
      <c r="E175" s="244">
        <f>(SUM(G175:G180)*D175)/100</f>
        <v>19.667142857142856</v>
      </c>
      <c r="F175" s="59" t="s">
        <v>241</v>
      </c>
      <c r="G175" s="98">
        <f t="shared" si="9"/>
        <v>4</v>
      </c>
      <c r="H175" s="175">
        <v>20</v>
      </c>
      <c r="I175" s="174" t="s">
        <v>730</v>
      </c>
      <c r="J175" s="59" t="s">
        <v>242</v>
      </c>
      <c r="K175" s="175">
        <f t="shared" si="7"/>
        <v>20</v>
      </c>
      <c r="L175" s="174">
        <v>100</v>
      </c>
      <c r="M175" s="35" t="s">
        <v>99</v>
      </c>
      <c r="N175" s="172" t="s">
        <v>924</v>
      </c>
      <c r="O175" s="101">
        <f t="shared" si="8"/>
        <v>20</v>
      </c>
      <c r="P175" s="37" t="s">
        <v>95</v>
      </c>
      <c r="Q175" s="37" t="s">
        <v>79</v>
      </c>
      <c r="R175" s="37" t="s">
        <v>69</v>
      </c>
      <c r="S175" s="37" t="s">
        <v>82</v>
      </c>
      <c r="T175" s="175" t="s">
        <v>243</v>
      </c>
      <c r="U175" s="175" t="s">
        <v>99</v>
      </c>
      <c r="V175" s="37" t="s">
        <v>14</v>
      </c>
      <c r="W175" s="175" t="s">
        <v>15</v>
      </c>
      <c r="X175" s="175" t="s">
        <v>17</v>
      </c>
      <c r="Y175" s="175" t="s">
        <v>63</v>
      </c>
      <c r="Z175" s="175" t="s">
        <v>50</v>
      </c>
      <c r="AA175" s="175" t="s">
        <v>46</v>
      </c>
      <c r="AB175" s="41">
        <v>0</v>
      </c>
      <c r="AC175" s="41">
        <v>18</v>
      </c>
      <c r="AD175" s="41" t="s">
        <v>883</v>
      </c>
      <c r="AE175" s="60">
        <v>1</v>
      </c>
      <c r="AF175" s="136" t="s">
        <v>984</v>
      </c>
      <c r="AG175" s="60">
        <v>0.2</v>
      </c>
      <c r="AH175" s="60">
        <v>1</v>
      </c>
      <c r="AI175" s="155" t="s">
        <v>1256</v>
      </c>
      <c r="AJ175" s="60">
        <v>0.4</v>
      </c>
      <c r="AK175" s="60"/>
      <c r="AL175" s="60"/>
      <c r="AM175" s="51">
        <v>0.4</v>
      </c>
      <c r="AN175" s="73"/>
      <c r="AO175" s="73"/>
      <c r="AP175" s="132">
        <v>0.2</v>
      </c>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row>
    <row r="176" spans="1:158" s="6" customFormat="1" ht="67.5">
      <c r="A176" s="298"/>
      <c r="B176" s="282"/>
      <c r="C176" s="258"/>
      <c r="D176" s="248"/>
      <c r="E176" s="249"/>
      <c r="F176" s="59" t="s">
        <v>244</v>
      </c>
      <c r="G176" s="98">
        <f t="shared" si="9"/>
        <v>0</v>
      </c>
      <c r="H176" s="175">
        <v>13</v>
      </c>
      <c r="I176" s="174" t="s">
        <v>731</v>
      </c>
      <c r="J176" s="59" t="s">
        <v>245</v>
      </c>
      <c r="K176" s="175">
        <f t="shared" si="7"/>
        <v>0</v>
      </c>
      <c r="L176" s="174">
        <v>100</v>
      </c>
      <c r="M176" s="35" t="s">
        <v>99</v>
      </c>
      <c r="N176" s="35">
        <v>0.7</v>
      </c>
      <c r="O176" s="101">
        <f t="shared" si="8"/>
        <v>0</v>
      </c>
      <c r="P176" s="37" t="s">
        <v>95</v>
      </c>
      <c r="Q176" s="37" t="s">
        <v>79</v>
      </c>
      <c r="R176" s="37" t="s">
        <v>69</v>
      </c>
      <c r="S176" s="37" t="s">
        <v>84</v>
      </c>
      <c r="T176" s="175" t="s">
        <v>243</v>
      </c>
      <c r="U176" s="175" t="s">
        <v>99</v>
      </c>
      <c r="V176" s="37" t="s">
        <v>14</v>
      </c>
      <c r="W176" s="175" t="s">
        <v>15</v>
      </c>
      <c r="X176" s="175" t="s">
        <v>17</v>
      </c>
      <c r="Y176" s="175" t="s">
        <v>63</v>
      </c>
      <c r="Z176" s="175" t="s">
        <v>52</v>
      </c>
      <c r="AA176" s="175" t="s">
        <v>46</v>
      </c>
      <c r="AB176" s="41" t="s">
        <v>87</v>
      </c>
      <c r="AC176" s="41">
        <v>0</v>
      </c>
      <c r="AD176" s="41" t="s">
        <v>884</v>
      </c>
      <c r="AE176" s="41">
        <v>0</v>
      </c>
      <c r="AF176" s="122" t="s">
        <v>985</v>
      </c>
      <c r="AG176" s="41"/>
      <c r="AH176" s="41">
        <v>0</v>
      </c>
      <c r="AI176" s="155" t="s">
        <v>985</v>
      </c>
      <c r="AJ176" s="41"/>
      <c r="AK176" s="41"/>
      <c r="AL176" s="41"/>
      <c r="AM176" s="51">
        <v>0.7</v>
      </c>
      <c r="AN176" s="73"/>
      <c r="AO176" s="73"/>
      <c r="AP176" s="132">
        <v>0.13</v>
      </c>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row>
    <row r="177" spans="1:158" s="6" customFormat="1" ht="67.5">
      <c r="A177" s="298"/>
      <c r="B177" s="282"/>
      <c r="C177" s="258"/>
      <c r="D177" s="248"/>
      <c r="E177" s="249"/>
      <c r="F177" s="59" t="s">
        <v>246</v>
      </c>
      <c r="G177" s="98">
        <f t="shared" si="9"/>
        <v>0</v>
      </c>
      <c r="H177" s="175">
        <v>17</v>
      </c>
      <c r="I177" s="174" t="s">
        <v>732</v>
      </c>
      <c r="J177" s="59" t="s">
        <v>247</v>
      </c>
      <c r="K177" s="175">
        <f t="shared" si="7"/>
        <v>0</v>
      </c>
      <c r="L177" s="174">
        <v>100</v>
      </c>
      <c r="M177" s="35" t="s">
        <v>99</v>
      </c>
      <c r="N177" s="172" t="s">
        <v>924</v>
      </c>
      <c r="O177" s="101">
        <f t="shared" si="8"/>
        <v>0</v>
      </c>
      <c r="P177" s="37" t="s">
        <v>100</v>
      </c>
      <c r="Q177" s="37" t="s">
        <v>79</v>
      </c>
      <c r="R177" s="37" t="s">
        <v>69</v>
      </c>
      <c r="S177" s="37" t="s">
        <v>82</v>
      </c>
      <c r="T177" s="175" t="s">
        <v>248</v>
      </c>
      <c r="U177" s="175" t="s">
        <v>99</v>
      </c>
      <c r="V177" s="37" t="s">
        <v>14</v>
      </c>
      <c r="W177" s="175" t="s">
        <v>15</v>
      </c>
      <c r="X177" s="175" t="s">
        <v>16</v>
      </c>
      <c r="Y177" s="175" t="s">
        <v>63</v>
      </c>
      <c r="Z177" s="175" t="s">
        <v>50</v>
      </c>
      <c r="AA177" s="175" t="s">
        <v>46</v>
      </c>
      <c r="AB177" s="41"/>
      <c r="AC177" s="41">
        <v>0</v>
      </c>
      <c r="AD177" s="41" t="s">
        <v>885</v>
      </c>
      <c r="AE177" s="60">
        <v>0</v>
      </c>
      <c r="AF177" s="123" t="s">
        <v>1072</v>
      </c>
      <c r="AG177" s="41"/>
      <c r="AH177" s="41">
        <v>0</v>
      </c>
      <c r="AI177" s="155" t="s">
        <v>1152</v>
      </c>
      <c r="AJ177" s="60">
        <v>0.5</v>
      </c>
      <c r="AK177" s="60"/>
      <c r="AL177" s="60"/>
      <c r="AM177" s="51">
        <v>0.5</v>
      </c>
      <c r="AN177" s="73"/>
      <c r="AO177" s="73"/>
      <c r="AP177" s="132">
        <v>0.17</v>
      </c>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row>
    <row r="178" spans="1:158" s="6" customFormat="1" ht="67.5">
      <c r="A178" s="298"/>
      <c r="B178" s="282"/>
      <c r="C178" s="258"/>
      <c r="D178" s="248"/>
      <c r="E178" s="249"/>
      <c r="F178" s="59" t="s">
        <v>249</v>
      </c>
      <c r="G178" s="98">
        <f t="shared" si="9"/>
        <v>0</v>
      </c>
      <c r="H178" s="175">
        <v>16</v>
      </c>
      <c r="I178" s="174" t="s">
        <v>733</v>
      </c>
      <c r="J178" s="59" t="s">
        <v>250</v>
      </c>
      <c r="K178" s="175">
        <f t="shared" si="7"/>
        <v>0</v>
      </c>
      <c r="L178" s="174">
        <v>100</v>
      </c>
      <c r="M178" s="35" t="s">
        <v>99</v>
      </c>
      <c r="N178" s="172" t="s">
        <v>251</v>
      </c>
      <c r="O178" s="101">
        <f t="shared" si="8"/>
        <v>0</v>
      </c>
      <c r="P178" s="37" t="s">
        <v>95</v>
      </c>
      <c r="Q178" s="37" t="s">
        <v>79</v>
      </c>
      <c r="R178" s="37" t="s">
        <v>69</v>
      </c>
      <c r="S178" s="37" t="s">
        <v>84</v>
      </c>
      <c r="T178" s="175" t="s">
        <v>248</v>
      </c>
      <c r="U178" s="175" t="s">
        <v>99</v>
      </c>
      <c r="V178" s="37" t="s">
        <v>14</v>
      </c>
      <c r="W178" s="175" t="s">
        <v>15</v>
      </c>
      <c r="X178" s="175" t="s">
        <v>16</v>
      </c>
      <c r="Y178" s="175" t="s">
        <v>63</v>
      </c>
      <c r="Z178" s="175" t="s">
        <v>52</v>
      </c>
      <c r="AA178" s="175" t="s">
        <v>46</v>
      </c>
      <c r="AB178" s="41"/>
      <c r="AC178" s="41">
        <v>0</v>
      </c>
      <c r="AD178" s="41" t="s">
        <v>884</v>
      </c>
      <c r="AE178" s="60">
        <v>0</v>
      </c>
      <c r="AF178" s="124" t="s">
        <v>1073</v>
      </c>
      <c r="AG178" s="41"/>
      <c r="AH178" s="41">
        <v>0</v>
      </c>
      <c r="AI178" s="155" t="s">
        <v>1153</v>
      </c>
      <c r="AJ178" s="41"/>
      <c r="AK178" s="41"/>
      <c r="AL178" s="41"/>
      <c r="AM178" s="51">
        <v>0.7</v>
      </c>
      <c r="AN178" s="73"/>
      <c r="AO178" s="73"/>
      <c r="AP178" s="132">
        <v>0.16</v>
      </c>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row>
    <row r="179" spans="1:158" s="6" customFormat="1" ht="67.5">
      <c r="A179" s="298"/>
      <c r="B179" s="282"/>
      <c r="C179" s="258"/>
      <c r="D179" s="248"/>
      <c r="E179" s="249"/>
      <c r="F179" s="59" t="s">
        <v>252</v>
      </c>
      <c r="G179" s="178">
        <f t="shared" si="9"/>
        <v>2.857142857142857</v>
      </c>
      <c r="H179" s="175">
        <v>20</v>
      </c>
      <c r="I179" s="174" t="s">
        <v>734</v>
      </c>
      <c r="J179" s="59" t="s">
        <v>253</v>
      </c>
      <c r="K179" s="174">
        <f t="shared" si="7"/>
        <v>14.285714285714286</v>
      </c>
      <c r="L179" s="174">
        <v>100</v>
      </c>
      <c r="M179" s="35" t="s">
        <v>99</v>
      </c>
      <c r="N179" s="35">
        <v>0.7</v>
      </c>
      <c r="O179" s="101">
        <f t="shared" si="8"/>
        <v>0.1</v>
      </c>
      <c r="P179" s="37" t="s">
        <v>95</v>
      </c>
      <c r="Q179" s="37" t="s">
        <v>79</v>
      </c>
      <c r="R179" s="37" t="s">
        <v>69</v>
      </c>
      <c r="S179" s="37" t="s">
        <v>84</v>
      </c>
      <c r="T179" s="175" t="s">
        <v>254</v>
      </c>
      <c r="U179" s="175" t="s">
        <v>99</v>
      </c>
      <c r="V179" s="37" t="s">
        <v>14</v>
      </c>
      <c r="W179" s="175" t="s">
        <v>15</v>
      </c>
      <c r="X179" s="175" t="s">
        <v>17</v>
      </c>
      <c r="Y179" s="175" t="s">
        <v>63</v>
      </c>
      <c r="Z179" s="175" t="s">
        <v>50</v>
      </c>
      <c r="AA179" s="175" t="s">
        <v>115</v>
      </c>
      <c r="AB179" s="41"/>
      <c r="AC179" s="41">
        <v>0</v>
      </c>
      <c r="AD179" s="41" t="s">
        <v>886</v>
      </c>
      <c r="AE179" s="60">
        <v>0</v>
      </c>
      <c r="AF179" s="119" t="s">
        <v>1083</v>
      </c>
      <c r="AG179" s="60">
        <v>0.2</v>
      </c>
      <c r="AH179" s="60">
        <v>0.1</v>
      </c>
      <c r="AI179" s="155" t="s">
        <v>1254</v>
      </c>
      <c r="AJ179" s="60">
        <v>0.4</v>
      </c>
      <c r="AK179" s="60"/>
      <c r="AL179" s="60"/>
      <c r="AM179" s="51">
        <v>0.4</v>
      </c>
      <c r="AN179" s="73"/>
      <c r="AO179" s="73"/>
      <c r="AP179" s="132">
        <v>0.2</v>
      </c>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row>
    <row r="180" spans="1:158" s="6" customFormat="1" ht="67.5">
      <c r="A180" s="278"/>
      <c r="B180" s="283"/>
      <c r="C180" s="258"/>
      <c r="D180" s="248"/>
      <c r="E180" s="245"/>
      <c r="F180" s="59" t="s">
        <v>255</v>
      </c>
      <c r="G180" s="98">
        <f t="shared" si="9"/>
        <v>12.81</v>
      </c>
      <c r="H180" s="175">
        <v>14</v>
      </c>
      <c r="I180" s="174" t="s">
        <v>735</v>
      </c>
      <c r="J180" s="59" t="s">
        <v>256</v>
      </c>
      <c r="K180" s="175">
        <f t="shared" si="7"/>
        <v>91.5</v>
      </c>
      <c r="L180" s="174">
        <v>100</v>
      </c>
      <c r="M180" s="35" t="s">
        <v>99</v>
      </c>
      <c r="N180" s="35">
        <v>1</v>
      </c>
      <c r="O180" s="60">
        <f>AVERAGE(AE180,AH180,AK180,AN180)</f>
        <v>0.915</v>
      </c>
      <c r="P180" s="37" t="s">
        <v>95</v>
      </c>
      <c r="Q180" s="37" t="s">
        <v>79</v>
      </c>
      <c r="R180" s="37" t="s">
        <v>69</v>
      </c>
      <c r="S180" s="37" t="s">
        <v>82</v>
      </c>
      <c r="T180" s="175" t="s">
        <v>254</v>
      </c>
      <c r="U180" s="175" t="s">
        <v>99</v>
      </c>
      <c r="V180" s="37" t="s">
        <v>14</v>
      </c>
      <c r="W180" s="175" t="s">
        <v>15</v>
      </c>
      <c r="X180" s="175" t="s">
        <v>17</v>
      </c>
      <c r="Y180" s="175" t="s">
        <v>63</v>
      </c>
      <c r="Z180" s="175" t="s">
        <v>52</v>
      </c>
      <c r="AA180" s="175" t="s">
        <v>46</v>
      </c>
      <c r="AB180" s="41"/>
      <c r="AC180" s="41">
        <v>0</v>
      </c>
      <c r="AD180" s="41" t="s">
        <v>887</v>
      </c>
      <c r="AE180" s="60">
        <v>0.9</v>
      </c>
      <c r="AF180" s="119" t="s">
        <v>1084</v>
      </c>
      <c r="AG180" s="41"/>
      <c r="AH180" s="158">
        <v>0.93</v>
      </c>
      <c r="AI180" s="155" t="s">
        <v>1255</v>
      </c>
      <c r="AJ180" s="41"/>
      <c r="AK180" s="41"/>
      <c r="AL180" s="41"/>
      <c r="AM180" s="51">
        <v>0.7</v>
      </c>
      <c r="AN180" s="73"/>
      <c r="AO180" s="73"/>
      <c r="AP180" s="132">
        <v>0.14</v>
      </c>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row>
    <row r="181" spans="1:158" s="6" customFormat="1" ht="337.5">
      <c r="A181" s="272" t="s">
        <v>271</v>
      </c>
      <c r="B181" s="312">
        <f>E181</f>
        <v>80</v>
      </c>
      <c r="C181" s="261" t="s">
        <v>240</v>
      </c>
      <c r="D181" s="247">
        <v>100</v>
      </c>
      <c r="E181" s="255">
        <f>(SUM(G181:G186)*D181)/100</f>
        <v>80</v>
      </c>
      <c r="F181" s="177" t="s">
        <v>258</v>
      </c>
      <c r="G181" s="61">
        <f t="shared" si="9"/>
        <v>40</v>
      </c>
      <c r="H181" s="177">
        <v>40</v>
      </c>
      <c r="I181" s="173" t="s">
        <v>736</v>
      </c>
      <c r="J181" s="177" t="s">
        <v>259</v>
      </c>
      <c r="K181" s="177">
        <v>100</v>
      </c>
      <c r="L181" s="177">
        <v>100</v>
      </c>
      <c r="M181" s="177" t="s">
        <v>99</v>
      </c>
      <c r="N181" s="177">
        <v>8</v>
      </c>
      <c r="O181" s="103">
        <f t="shared" si="8"/>
        <v>10</v>
      </c>
      <c r="P181" s="3" t="s">
        <v>100</v>
      </c>
      <c r="Q181" s="177" t="s">
        <v>79</v>
      </c>
      <c r="R181" s="3" t="s">
        <v>67</v>
      </c>
      <c r="S181" s="3" t="s">
        <v>82</v>
      </c>
      <c r="T181" s="177" t="s">
        <v>263</v>
      </c>
      <c r="U181" s="177" t="s">
        <v>565</v>
      </c>
      <c r="V181" s="3" t="s">
        <v>14</v>
      </c>
      <c r="W181" s="177" t="s">
        <v>15</v>
      </c>
      <c r="X181" s="177" t="s">
        <v>17</v>
      </c>
      <c r="Y181" s="177" t="s">
        <v>63</v>
      </c>
      <c r="Z181" s="177" t="s">
        <v>52</v>
      </c>
      <c r="AA181" s="177" t="s">
        <v>46</v>
      </c>
      <c r="AB181" s="7">
        <v>2</v>
      </c>
      <c r="AC181" s="7">
        <v>5</v>
      </c>
      <c r="AD181" s="7" t="s">
        <v>888</v>
      </c>
      <c r="AE181" s="7">
        <v>3</v>
      </c>
      <c r="AF181" s="104" t="s">
        <v>987</v>
      </c>
      <c r="AG181" s="7">
        <v>2</v>
      </c>
      <c r="AH181" s="7">
        <v>2</v>
      </c>
      <c r="AI181" s="155" t="s">
        <v>1210</v>
      </c>
      <c r="AJ181" s="7">
        <v>2</v>
      </c>
      <c r="AK181" s="7"/>
      <c r="AL181" s="7"/>
      <c r="AM181" s="14">
        <v>2</v>
      </c>
      <c r="AN181" s="76"/>
      <c r="AO181" s="76"/>
      <c r="AP181" s="132">
        <v>0.4</v>
      </c>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row>
    <row r="182" spans="1:158" s="6" customFormat="1" ht="101.25">
      <c r="A182" s="273"/>
      <c r="B182" s="313"/>
      <c r="C182" s="261"/>
      <c r="D182" s="247"/>
      <c r="E182" s="256"/>
      <c r="F182" s="177" t="s">
        <v>261</v>
      </c>
      <c r="G182" s="61">
        <f t="shared" si="9"/>
        <v>0</v>
      </c>
      <c r="H182" s="177">
        <v>15</v>
      </c>
      <c r="I182" s="173" t="s">
        <v>737</v>
      </c>
      <c r="J182" s="177" t="s">
        <v>262</v>
      </c>
      <c r="K182" s="177">
        <f t="shared" si="7"/>
        <v>0</v>
      </c>
      <c r="L182" s="177">
        <v>100</v>
      </c>
      <c r="M182" s="177" t="s">
        <v>99</v>
      </c>
      <c r="N182" s="177">
        <v>1</v>
      </c>
      <c r="O182" s="103">
        <f t="shared" si="8"/>
        <v>0</v>
      </c>
      <c r="P182" s="3" t="s">
        <v>100</v>
      </c>
      <c r="Q182" s="177" t="s">
        <v>79</v>
      </c>
      <c r="R182" s="3" t="s">
        <v>67</v>
      </c>
      <c r="S182" s="3" t="s">
        <v>82</v>
      </c>
      <c r="T182" s="177" t="s">
        <v>263</v>
      </c>
      <c r="U182" s="177" t="s">
        <v>565</v>
      </c>
      <c r="V182" s="3" t="s">
        <v>14</v>
      </c>
      <c r="W182" s="177" t="s">
        <v>15</v>
      </c>
      <c r="X182" s="177" t="s">
        <v>17</v>
      </c>
      <c r="Y182" s="177" t="s">
        <v>63</v>
      </c>
      <c r="Z182" s="177" t="s">
        <v>52</v>
      </c>
      <c r="AA182" s="177" t="s">
        <v>46</v>
      </c>
      <c r="AB182" s="7">
        <v>0</v>
      </c>
      <c r="AC182" s="7">
        <v>0</v>
      </c>
      <c r="AD182" s="7" t="s">
        <v>889</v>
      </c>
      <c r="AE182" s="7">
        <v>0</v>
      </c>
      <c r="AF182" s="7" t="s">
        <v>988</v>
      </c>
      <c r="AG182" s="7">
        <v>0</v>
      </c>
      <c r="AH182" s="7">
        <v>0</v>
      </c>
      <c r="AI182" s="155" t="s">
        <v>1159</v>
      </c>
      <c r="AJ182" s="7">
        <v>0</v>
      </c>
      <c r="AK182" s="7"/>
      <c r="AL182" s="7"/>
      <c r="AM182" s="14">
        <v>1</v>
      </c>
      <c r="AN182" s="76"/>
      <c r="AO182" s="76"/>
      <c r="AP182" s="132">
        <v>0.15</v>
      </c>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row>
    <row r="183" spans="1:158" s="6" customFormat="1" ht="409.5">
      <c r="A183" s="273"/>
      <c r="B183" s="313"/>
      <c r="C183" s="261"/>
      <c r="D183" s="247"/>
      <c r="E183" s="256"/>
      <c r="F183" s="177" t="s">
        <v>264</v>
      </c>
      <c r="G183" s="61">
        <f t="shared" si="9"/>
        <v>10</v>
      </c>
      <c r="H183" s="177">
        <v>10</v>
      </c>
      <c r="I183" s="173" t="s">
        <v>738</v>
      </c>
      <c r="J183" s="177" t="s">
        <v>265</v>
      </c>
      <c r="K183" s="177">
        <f t="shared" si="7"/>
        <v>100</v>
      </c>
      <c r="L183" s="177">
        <v>100</v>
      </c>
      <c r="M183" s="177" t="s">
        <v>99</v>
      </c>
      <c r="N183" s="177">
        <v>2</v>
      </c>
      <c r="O183" s="103">
        <f t="shared" si="8"/>
        <v>2</v>
      </c>
      <c r="P183" s="3" t="s">
        <v>100</v>
      </c>
      <c r="Q183" s="177" t="s">
        <v>79</v>
      </c>
      <c r="R183" s="3" t="s">
        <v>67</v>
      </c>
      <c r="S183" s="3" t="s">
        <v>82</v>
      </c>
      <c r="T183" s="177" t="s">
        <v>263</v>
      </c>
      <c r="U183" s="177" t="s">
        <v>565</v>
      </c>
      <c r="V183" s="3" t="s">
        <v>14</v>
      </c>
      <c r="W183" s="177" t="s">
        <v>15</v>
      </c>
      <c r="X183" s="177" t="s">
        <v>17</v>
      </c>
      <c r="Y183" s="177" t="s">
        <v>63</v>
      </c>
      <c r="Z183" s="177" t="s">
        <v>52</v>
      </c>
      <c r="AA183" s="177" t="s">
        <v>46</v>
      </c>
      <c r="AB183" s="7">
        <v>0</v>
      </c>
      <c r="AC183" s="7">
        <v>1</v>
      </c>
      <c r="AD183" s="7" t="s">
        <v>890</v>
      </c>
      <c r="AE183" s="7">
        <v>0</v>
      </c>
      <c r="AF183" s="7" t="s">
        <v>989</v>
      </c>
      <c r="AG183" s="7">
        <v>1</v>
      </c>
      <c r="AH183" s="7">
        <v>1</v>
      </c>
      <c r="AI183" s="155" t="s">
        <v>1160</v>
      </c>
      <c r="AJ183" s="7">
        <v>0</v>
      </c>
      <c r="AK183" s="7"/>
      <c r="AL183" s="7"/>
      <c r="AM183" s="14">
        <v>1</v>
      </c>
      <c r="AN183" s="76"/>
      <c r="AO183" s="76"/>
      <c r="AP183" s="132">
        <v>0.1</v>
      </c>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row>
    <row r="184" spans="1:158" s="6" customFormat="1" ht="67.5">
      <c r="A184" s="273"/>
      <c r="B184" s="313"/>
      <c r="C184" s="261"/>
      <c r="D184" s="247"/>
      <c r="E184" s="256"/>
      <c r="F184" s="261" t="s">
        <v>266</v>
      </c>
      <c r="G184" s="61">
        <f t="shared" si="9"/>
        <v>10.000000000000002</v>
      </c>
      <c r="H184" s="177">
        <v>15</v>
      </c>
      <c r="I184" s="173" t="s">
        <v>739</v>
      </c>
      <c r="J184" s="177" t="s">
        <v>267</v>
      </c>
      <c r="K184" s="173">
        <f t="shared" si="7"/>
        <v>66.66666666666667</v>
      </c>
      <c r="L184" s="177">
        <v>100</v>
      </c>
      <c r="M184" s="177" t="s">
        <v>99</v>
      </c>
      <c r="N184" s="177">
        <v>12</v>
      </c>
      <c r="O184" s="103">
        <f t="shared" si="8"/>
        <v>8</v>
      </c>
      <c r="P184" s="3" t="s">
        <v>100</v>
      </c>
      <c r="Q184" s="177" t="s">
        <v>79</v>
      </c>
      <c r="R184" s="3" t="s">
        <v>67</v>
      </c>
      <c r="S184" s="3" t="s">
        <v>82</v>
      </c>
      <c r="T184" s="177" t="s">
        <v>263</v>
      </c>
      <c r="U184" s="177" t="s">
        <v>565</v>
      </c>
      <c r="V184" s="3" t="s">
        <v>14</v>
      </c>
      <c r="W184" s="177" t="s">
        <v>15</v>
      </c>
      <c r="X184" s="177" t="s">
        <v>17</v>
      </c>
      <c r="Y184" s="177" t="s">
        <v>63</v>
      </c>
      <c r="Z184" s="177" t="s">
        <v>52</v>
      </c>
      <c r="AA184" s="177" t="s">
        <v>46</v>
      </c>
      <c r="AB184" s="7">
        <v>3</v>
      </c>
      <c r="AC184" s="7">
        <v>5</v>
      </c>
      <c r="AD184" s="7" t="s">
        <v>891</v>
      </c>
      <c r="AE184" s="120">
        <v>1</v>
      </c>
      <c r="AF184" s="104" t="s">
        <v>990</v>
      </c>
      <c r="AG184" s="7">
        <v>3</v>
      </c>
      <c r="AH184" s="7">
        <v>2</v>
      </c>
      <c r="AI184" s="155" t="s">
        <v>1211</v>
      </c>
      <c r="AJ184" s="7">
        <v>3</v>
      </c>
      <c r="AK184" s="7"/>
      <c r="AL184" s="7"/>
      <c r="AM184" s="14">
        <v>3</v>
      </c>
      <c r="AN184" s="76"/>
      <c r="AO184" s="76"/>
      <c r="AP184" s="132">
        <v>0.15</v>
      </c>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row>
    <row r="185" spans="1:158" s="6" customFormat="1" ht="338.25" customHeight="1">
      <c r="A185" s="273"/>
      <c r="B185" s="313"/>
      <c r="C185" s="261"/>
      <c r="D185" s="247"/>
      <c r="E185" s="256"/>
      <c r="F185" s="261"/>
      <c r="G185" s="61">
        <f t="shared" si="9"/>
        <v>10</v>
      </c>
      <c r="H185" s="177">
        <v>10</v>
      </c>
      <c r="I185" s="173" t="s">
        <v>740</v>
      </c>
      <c r="J185" s="177" t="s">
        <v>268</v>
      </c>
      <c r="K185" s="177">
        <v>100</v>
      </c>
      <c r="L185" s="177">
        <v>100</v>
      </c>
      <c r="M185" s="177" t="s">
        <v>99</v>
      </c>
      <c r="N185" s="176">
        <v>0.407</v>
      </c>
      <c r="O185" s="176">
        <f t="shared" si="8"/>
        <v>2.407</v>
      </c>
      <c r="P185" s="3" t="s">
        <v>95</v>
      </c>
      <c r="Q185" s="177" t="s">
        <v>79</v>
      </c>
      <c r="R185" s="3" t="s">
        <v>67</v>
      </c>
      <c r="S185" s="3" t="s">
        <v>84</v>
      </c>
      <c r="T185" s="177" t="s">
        <v>263</v>
      </c>
      <c r="U185" s="177" t="s">
        <v>565</v>
      </c>
      <c r="V185" s="3" t="s">
        <v>14</v>
      </c>
      <c r="W185" s="177" t="s">
        <v>15</v>
      </c>
      <c r="X185" s="177" t="s">
        <v>17</v>
      </c>
      <c r="Y185" s="177" t="s">
        <v>63</v>
      </c>
      <c r="Z185" s="177" t="s">
        <v>52</v>
      </c>
      <c r="AA185" s="177" t="s">
        <v>46</v>
      </c>
      <c r="AB185" s="7">
        <v>0</v>
      </c>
      <c r="AC185" s="226">
        <v>0.027</v>
      </c>
      <c r="AD185" s="7" t="s">
        <v>892</v>
      </c>
      <c r="AE185" s="227">
        <v>0.38</v>
      </c>
      <c r="AF185" s="7" t="s">
        <v>991</v>
      </c>
      <c r="AG185" s="7">
        <v>0</v>
      </c>
      <c r="AH185" s="7">
        <v>2</v>
      </c>
      <c r="AI185" s="155" t="s">
        <v>1212</v>
      </c>
      <c r="AJ185" s="7">
        <v>0</v>
      </c>
      <c r="AK185" s="7"/>
      <c r="AL185" s="7"/>
      <c r="AM185" s="29">
        <v>0.05</v>
      </c>
      <c r="AN185" s="76"/>
      <c r="AO185" s="76"/>
      <c r="AP185" s="132">
        <v>0.1</v>
      </c>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row>
    <row r="186" spans="1:158" s="6" customFormat="1" ht="135">
      <c r="A186" s="273"/>
      <c r="B186" s="314"/>
      <c r="C186" s="261"/>
      <c r="D186" s="247"/>
      <c r="E186" s="257"/>
      <c r="F186" s="5" t="s">
        <v>269</v>
      </c>
      <c r="G186" s="61">
        <f t="shared" si="9"/>
        <v>10</v>
      </c>
      <c r="H186" s="177">
        <v>10</v>
      </c>
      <c r="I186" s="173" t="s">
        <v>741</v>
      </c>
      <c r="J186" s="177" t="s">
        <v>270</v>
      </c>
      <c r="K186" s="177">
        <f t="shared" si="7"/>
        <v>100</v>
      </c>
      <c r="L186" s="177">
        <v>100</v>
      </c>
      <c r="M186" s="177" t="s">
        <v>99</v>
      </c>
      <c r="N186" s="177">
        <v>3</v>
      </c>
      <c r="O186" s="103">
        <f t="shared" si="8"/>
        <v>3</v>
      </c>
      <c r="P186" s="3" t="s">
        <v>100</v>
      </c>
      <c r="Q186" s="177" t="s">
        <v>79</v>
      </c>
      <c r="R186" s="3" t="s">
        <v>67</v>
      </c>
      <c r="S186" s="3" t="s">
        <v>84</v>
      </c>
      <c r="T186" s="177" t="s">
        <v>263</v>
      </c>
      <c r="U186" s="177" t="s">
        <v>565</v>
      </c>
      <c r="V186" s="3" t="s">
        <v>14</v>
      </c>
      <c r="W186" s="177" t="s">
        <v>15</v>
      </c>
      <c r="X186" s="177" t="s">
        <v>17</v>
      </c>
      <c r="Y186" s="177" t="s">
        <v>63</v>
      </c>
      <c r="Z186" s="177" t="s">
        <v>52</v>
      </c>
      <c r="AA186" s="177" t="s">
        <v>46</v>
      </c>
      <c r="AB186" s="7">
        <v>0</v>
      </c>
      <c r="AC186" s="7">
        <v>1</v>
      </c>
      <c r="AD186" s="7" t="s">
        <v>893</v>
      </c>
      <c r="AE186" s="7">
        <v>0</v>
      </c>
      <c r="AF186" s="7" t="s">
        <v>992</v>
      </c>
      <c r="AG186" s="7">
        <v>1</v>
      </c>
      <c r="AH186" s="7">
        <v>2</v>
      </c>
      <c r="AI186" s="143" t="s">
        <v>1213</v>
      </c>
      <c r="AJ186" s="7">
        <v>1</v>
      </c>
      <c r="AK186" s="7"/>
      <c r="AL186" s="7"/>
      <c r="AM186" s="14">
        <v>1</v>
      </c>
      <c r="AN186" s="76"/>
      <c r="AO186" s="76"/>
      <c r="AP186" s="132">
        <v>0.1</v>
      </c>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row>
    <row r="187" spans="1:158" s="6" customFormat="1" ht="101.25">
      <c r="A187" s="304" t="s">
        <v>272</v>
      </c>
      <c r="B187" s="315">
        <f>E187</f>
        <v>38.333333333333336</v>
      </c>
      <c r="C187" s="306" t="s">
        <v>273</v>
      </c>
      <c r="D187" s="307">
        <v>100</v>
      </c>
      <c r="E187" s="315">
        <f>(SUM(G187:G190)*D187)/100</f>
        <v>38.333333333333336</v>
      </c>
      <c r="F187" s="148" t="s">
        <v>274</v>
      </c>
      <c r="G187" s="149">
        <f t="shared" si="9"/>
        <v>25</v>
      </c>
      <c r="H187" s="188">
        <v>50</v>
      </c>
      <c r="I187" s="188" t="s">
        <v>742</v>
      </c>
      <c r="J187" s="148" t="s">
        <v>275</v>
      </c>
      <c r="K187" s="187">
        <f t="shared" si="7"/>
        <v>50</v>
      </c>
      <c r="L187" s="188">
        <v>100</v>
      </c>
      <c r="M187" s="187" t="s">
        <v>99</v>
      </c>
      <c r="N187" s="187">
        <v>2</v>
      </c>
      <c r="O187" s="150">
        <f t="shared" si="8"/>
        <v>1</v>
      </c>
      <c r="P187" s="151" t="s">
        <v>100</v>
      </c>
      <c r="Q187" s="151" t="s">
        <v>79</v>
      </c>
      <c r="R187" s="151" t="s">
        <v>70</v>
      </c>
      <c r="S187" s="151" t="s">
        <v>82</v>
      </c>
      <c r="T187" s="187" t="s">
        <v>260</v>
      </c>
      <c r="U187" s="187" t="s">
        <v>99</v>
      </c>
      <c r="V187" s="151" t="s">
        <v>14</v>
      </c>
      <c r="W187" s="187" t="s">
        <v>58</v>
      </c>
      <c r="X187" s="187" t="s">
        <v>16</v>
      </c>
      <c r="Y187" s="187" t="s">
        <v>63</v>
      </c>
      <c r="Z187" s="187" t="s">
        <v>29</v>
      </c>
      <c r="AA187" s="187" t="s">
        <v>45</v>
      </c>
      <c r="AB187" s="152"/>
      <c r="AC187" s="152">
        <v>0</v>
      </c>
      <c r="AD187" s="152" t="s">
        <v>894</v>
      </c>
      <c r="AE187" s="152">
        <v>0</v>
      </c>
      <c r="AF187" s="152" t="s">
        <v>894</v>
      </c>
      <c r="AG187" s="152">
        <v>1</v>
      </c>
      <c r="AH187" s="152">
        <v>1</v>
      </c>
      <c r="AI187" s="154" t="s">
        <v>894</v>
      </c>
      <c r="AJ187" s="41">
        <v>1</v>
      </c>
      <c r="AK187" s="41"/>
      <c r="AL187" s="41"/>
      <c r="AM187" s="43"/>
      <c r="AN187" s="73"/>
      <c r="AO187" s="73"/>
      <c r="AP187" s="132">
        <v>0.5</v>
      </c>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row>
    <row r="188" spans="1:158" s="6" customFormat="1" ht="123.75">
      <c r="A188" s="305"/>
      <c r="B188" s="316"/>
      <c r="C188" s="306"/>
      <c r="D188" s="307"/>
      <c r="E188" s="345"/>
      <c r="F188" s="148" t="s">
        <v>276</v>
      </c>
      <c r="G188" s="188">
        <f t="shared" si="9"/>
        <v>13.333333333333336</v>
      </c>
      <c r="H188" s="188">
        <v>20</v>
      </c>
      <c r="I188" s="188" t="s">
        <v>743</v>
      </c>
      <c r="J188" s="148" t="s">
        <v>277</v>
      </c>
      <c r="K188" s="188">
        <f t="shared" si="7"/>
        <v>66.66666666666667</v>
      </c>
      <c r="L188" s="188">
        <v>100</v>
      </c>
      <c r="M188" s="187" t="s">
        <v>99</v>
      </c>
      <c r="N188" s="187">
        <v>9</v>
      </c>
      <c r="O188" s="150">
        <f>+AC188+AE188+AH188</f>
        <v>6</v>
      </c>
      <c r="P188" s="151" t="s">
        <v>100</v>
      </c>
      <c r="Q188" s="151" t="s">
        <v>79</v>
      </c>
      <c r="R188" s="151" t="s">
        <v>70</v>
      </c>
      <c r="S188" s="151" t="s">
        <v>82</v>
      </c>
      <c r="T188" s="187" t="s">
        <v>260</v>
      </c>
      <c r="U188" s="187" t="s">
        <v>99</v>
      </c>
      <c r="V188" s="151" t="s">
        <v>14</v>
      </c>
      <c r="W188" s="187" t="s">
        <v>58</v>
      </c>
      <c r="X188" s="187" t="s">
        <v>17</v>
      </c>
      <c r="Y188" s="187" t="s">
        <v>63</v>
      </c>
      <c r="Z188" s="187" t="s">
        <v>29</v>
      </c>
      <c r="AA188" s="187" t="s">
        <v>45</v>
      </c>
      <c r="AB188" s="152"/>
      <c r="AC188" s="152">
        <v>1</v>
      </c>
      <c r="AD188" s="152" t="s">
        <v>895</v>
      </c>
      <c r="AE188" s="152">
        <v>1</v>
      </c>
      <c r="AF188" s="152" t="s">
        <v>1242</v>
      </c>
      <c r="AG188" s="152">
        <v>3</v>
      </c>
      <c r="AH188" s="152">
        <v>4</v>
      </c>
      <c r="AI188" s="154" t="s">
        <v>1241</v>
      </c>
      <c r="AJ188" s="41">
        <v>3</v>
      </c>
      <c r="AK188" s="41"/>
      <c r="AL188" s="41"/>
      <c r="AM188" s="43">
        <v>3</v>
      </c>
      <c r="AN188" s="73"/>
      <c r="AO188" s="73"/>
      <c r="AP188" s="132">
        <v>0.2</v>
      </c>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row>
    <row r="189" spans="1:158" s="6" customFormat="1" ht="67.5">
      <c r="A189" s="305"/>
      <c r="B189" s="316"/>
      <c r="C189" s="306"/>
      <c r="D189" s="307"/>
      <c r="E189" s="345"/>
      <c r="F189" s="148" t="s">
        <v>278</v>
      </c>
      <c r="G189" s="149">
        <f t="shared" si="9"/>
        <v>0</v>
      </c>
      <c r="H189" s="188">
        <v>20</v>
      </c>
      <c r="I189" s="188" t="s">
        <v>744</v>
      </c>
      <c r="J189" s="148" t="s">
        <v>279</v>
      </c>
      <c r="K189" s="187">
        <f t="shared" si="7"/>
        <v>0</v>
      </c>
      <c r="L189" s="188">
        <v>100</v>
      </c>
      <c r="M189" s="187" t="s">
        <v>99</v>
      </c>
      <c r="N189" s="187">
        <v>1</v>
      </c>
      <c r="O189" s="150">
        <f t="shared" si="8"/>
        <v>0</v>
      </c>
      <c r="P189" s="151" t="s">
        <v>100</v>
      </c>
      <c r="Q189" s="151" t="s">
        <v>79</v>
      </c>
      <c r="R189" s="151" t="s">
        <v>70</v>
      </c>
      <c r="S189" s="151" t="s">
        <v>82</v>
      </c>
      <c r="T189" s="187" t="s">
        <v>260</v>
      </c>
      <c r="U189" s="187" t="s">
        <v>99</v>
      </c>
      <c r="V189" s="151" t="s">
        <v>14</v>
      </c>
      <c r="W189" s="187" t="s">
        <v>58</v>
      </c>
      <c r="X189" s="187" t="s">
        <v>16</v>
      </c>
      <c r="Y189" s="187" t="s">
        <v>63</v>
      </c>
      <c r="Z189" s="187" t="s">
        <v>29</v>
      </c>
      <c r="AA189" s="187" t="s">
        <v>45</v>
      </c>
      <c r="AB189" s="152"/>
      <c r="AC189" s="152">
        <v>0</v>
      </c>
      <c r="AD189" s="152" t="s">
        <v>894</v>
      </c>
      <c r="AE189" s="152">
        <v>0</v>
      </c>
      <c r="AF189" s="152" t="s">
        <v>986</v>
      </c>
      <c r="AG189" s="152"/>
      <c r="AH189" s="152">
        <v>0</v>
      </c>
      <c r="AI189" s="154" t="s">
        <v>986</v>
      </c>
      <c r="AJ189" s="41">
        <v>1</v>
      </c>
      <c r="AK189" s="41"/>
      <c r="AL189" s="41"/>
      <c r="AM189" s="43"/>
      <c r="AN189" s="73"/>
      <c r="AO189" s="73"/>
      <c r="AP189" s="132">
        <v>0.2</v>
      </c>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row>
    <row r="190" spans="1:158" s="6" customFormat="1" ht="67.5">
      <c r="A190" s="305"/>
      <c r="B190" s="317"/>
      <c r="C190" s="306"/>
      <c r="D190" s="307"/>
      <c r="E190" s="346"/>
      <c r="F190" s="148" t="s">
        <v>280</v>
      </c>
      <c r="G190" s="149">
        <f t="shared" si="9"/>
        <v>0</v>
      </c>
      <c r="H190" s="188">
        <v>10</v>
      </c>
      <c r="I190" s="188" t="s">
        <v>745</v>
      </c>
      <c r="J190" s="148" t="s">
        <v>281</v>
      </c>
      <c r="K190" s="187">
        <f t="shared" si="7"/>
        <v>0</v>
      </c>
      <c r="L190" s="188">
        <v>100</v>
      </c>
      <c r="M190" s="187" t="s">
        <v>99</v>
      </c>
      <c r="N190" s="153">
        <v>0.05</v>
      </c>
      <c r="O190" s="150">
        <f t="shared" si="8"/>
        <v>0</v>
      </c>
      <c r="P190" s="151" t="s">
        <v>95</v>
      </c>
      <c r="Q190" s="151" t="s">
        <v>79</v>
      </c>
      <c r="R190" s="151" t="s">
        <v>70</v>
      </c>
      <c r="S190" s="151" t="s">
        <v>82</v>
      </c>
      <c r="T190" s="187" t="s">
        <v>260</v>
      </c>
      <c r="U190" s="187" t="s">
        <v>99</v>
      </c>
      <c r="V190" s="151" t="s">
        <v>14</v>
      </c>
      <c r="W190" s="187" t="s">
        <v>58</v>
      </c>
      <c r="X190" s="187" t="s">
        <v>56</v>
      </c>
      <c r="Y190" s="187" t="s">
        <v>63</v>
      </c>
      <c r="Z190" s="187" t="s">
        <v>29</v>
      </c>
      <c r="AA190" s="187" t="s">
        <v>46</v>
      </c>
      <c r="AB190" s="152"/>
      <c r="AC190" s="152">
        <v>0</v>
      </c>
      <c r="AD190" s="152" t="s">
        <v>894</v>
      </c>
      <c r="AE190" s="152">
        <v>0</v>
      </c>
      <c r="AF190" s="152" t="s">
        <v>894</v>
      </c>
      <c r="AG190" s="152"/>
      <c r="AH190" s="152">
        <v>0</v>
      </c>
      <c r="AI190" s="154" t="s">
        <v>894</v>
      </c>
      <c r="AJ190" s="41"/>
      <c r="AK190" s="41"/>
      <c r="AL190" s="41"/>
      <c r="AM190" s="43">
        <v>5</v>
      </c>
      <c r="AN190" s="73"/>
      <c r="AO190" s="73"/>
      <c r="AP190" s="132">
        <v>0.1</v>
      </c>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row>
    <row r="191" spans="1:158" s="6" customFormat="1" ht="213.75">
      <c r="A191" s="309" t="s">
        <v>282</v>
      </c>
      <c r="B191" s="312">
        <f>(E191+E194)</f>
        <v>61.58</v>
      </c>
      <c r="C191" s="261" t="s">
        <v>283</v>
      </c>
      <c r="D191" s="247">
        <v>40</v>
      </c>
      <c r="E191" s="255">
        <f>(SUM(G191:G193)*D191)/100</f>
        <v>28.58</v>
      </c>
      <c r="F191" s="177" t="s">
        <v>284</v>
      </c>
      <c r="G191" s="61">
        <f t="shared" si="9"/>
        <v>24.75</v>
      </c>
      <c r="H191" s="177">
        <v>33</v>
      </c>
      <c r="I191" s="173" t="s">
        <v>746</v>
      </c>
      <c r="J191" s="177" t="s">
        <v>285</v>
      </c>
      <c r="K191" s="177">
        <f t="shared" si="7"/>
        <v>75</v>
      </c>
      <c r="L191" s="173">
        <v>100</v>
      </c>
      <c r="M191" s="177" t="s">
        <v>99</v>
      </c>
      <c r="N191" s="173">
        <v>8</v>
      </c>
      <c r="O191" s="103">
        <f t="shared" si="8"/>
        <v>6</v>
      </c>
      <c r="P191" s="3" t="s">
        <v>100</v>
      </c>
      <c r="Q191" s="3" t="s">
        <v>80</v>
      </c>
      <c r="R191" s="3" t="s">
        <v>65</v>
      </c>
      <c r="S191" s="3" t="s">
        <v>82</v>
      </c>
      <c r="T191" s="177" t="s">
        <v>286</v>
      </c>
      <c r="U191" s="177" t="s">
        <v>99</v>
      </c>
      <c r="V191" s="3" t="s">
        <v>14</v>
      </c>
      <c r="W191" s="177" t="s">
        <v>15</v>
      </c>
      <c r="X191" s="177" t="s">
        <v>16</v>
      </c>
      <c r="Y191" s="177" t="s">
        <v>62</v>
      </c>
      <c r="Z191" s="177" t="s">
        <v>52</v>
      </c>
      <c r="AA191" s="177" t="s">
        <v>47</v>
      </c>
      <c r="AB191" s="7">
        <v>2</v>
      </c>
      <c r="AC191" s="7">
        <v>2</v>
      </c>
      <c r="AD191" s="7" t="s">
        <v>896</v>
      </c>
      <c r="AE191" s="7">
        <v>2</v>
      </c>
      <c r="AF191" s="104" t="s">
        <v>950</v>
      </c>
      <c r="AG191" s="7">
        <v>2</v>
      </c>
      <c r="AH191" s="7">
        <v>2</v>
      </c>
      <c r="AI191" s="143" t="s">
        <v>1120</v>
      </c>
      <c r="AJ191" s="7">
        <v>2</v>
      </c>
      <c r="AK191" s="7"/>
      <c r="AL191" s="7"/>
      <c r="AM191" s="14">
        <v>2</v>
      </c>
      <c r="AN191" s="76"/>
      <c r="AO191" s="76"/>
      <c r="AP191" s="132">
        <v>0.132</v>
      </c>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row>
    <row r="192" spans="1:158" s="6" customFormat="1" ht="225">
      <c r="A192" s="309"/>
      <c r="B192" s="313"/>
      <c r="C192" s="261"/>
      <c r="D192" s="247"/>
      <c r="E192" s="256"/>
      <c r="F192" s="177" t="s">
        <v>287</v>
      </c>
      <c r="G192" s="61">
        <f t="shared" si="9"/>
        <v>29.7</v>
      </c>
      <c r="H192" s="177">
        <v>33</v>
      </c>
      <c r="I192" s="173" t="s">
        <v>747</v>
      </c>
      <c r="J192" s="177" t="s">
        <v>288</v>
      </c>
      <c r="K192" s="177">
        <f t="shared" si="7"/>
        <v>90</v>
      </c>
      <c r="L192" s="173">
        <v>100</v>
      </c>
      <c r="M192" s="177" t="s">
        <v>99</v>
      </c>
      <c r="N192" s="173">
        <v>10</v>
      </c>
      <c r="O192" s="103">
        <f t="shared" si="8"/>
        <v>9</v>
      </c>
      <c r="P192" s="3" t="s">
        <v>100</v>
      </c>
      <c r="Q192" s="3" t="s">
        <v>80</v>
      </c>
      <c r="R192" s="3" t="s">
        <v>65</v>
      </c>
      <c r="S192" s="3" t="s">
        <v>82</v>
      </c>
      <c r="T192" s="177" t="s">
        <v>286</v>
      </c>
      <c r="U192" s="177" t="s">
        <v>99</v>
      </c>
      <c r="V192" s="3" t="s">
        <v>14</v>
      </c>
      <c r="W192" s="177" t="s">
        <v>15</v>
      </c>
      <c r="X192" s="177" t="s">
        <v>16</v>
      </c>
      <c r="Y192" s="177" t="s">
        <v>62</v>
      </c>
      <c r="Z192" s="177" t="s">
        <v>52</v>
      </c>
      <c r="AA192" s="177" t="s">
        <v>47</v>
      </c>
      <c r="AB192" s="7">
        <v>2</v>
      </c>
      <c r="AC192" s="7">
        <v>2</v>
      </c>
      <c r="AD192" s="7" t="s">
        <v>897</v>
      </c>
      <c r="AE192" s="144">
        <v>4</v>
      </c>
      <c r="AF192" s="104" t="s">
        <v>951</v>
      </c>
      <c r="AG192" s="7">
        <v>3</v>
      </c>
      <c r="AH192" s="7">
        <v>3</v>
      </c>
      <c r="AI192" s="143" t="s">
        <v>1121</v>
      </c>
      <c r="AJ192" s="7">
        <v>3</v>
      </c>
      <c r="AK192" s="7"/>
      <c r="AL192" s="7"/>
      <c r="AM192" s="14">
        <v>2</v>
      </c>
      <c r="AN192" s="76"/>
      <c r="AO192" s="76"/>
      <c r="AP192" s="132">
        <v>0.132</v>
      </c>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row>
    <row r="193" spans="1:158" s="6" customFormat="1" ht="153" customHeight="1">
      <c r="A193" s="309"/>
      <c r="B193" s="313"/>
      <c r="C193" s="261"/>
      <c r="D193" s="247"/>
      <c r="E193" s="257"/>
      <c r="F193" s="177" t="s">
        <v>289</v>
      </c>
      <c r="G193" s="61">
        <f t="shared" si="9"/>
        <v>17</v>
      </c>
      <c r="H193" s="177">
        <v>34</v>
      </c>
      <c r="I193" s="173" t="s">
        <v>748</v>
      </c>
      <c r="J193" s="177" t="s">
        <v>290</v>
      </c>
      <c r="K193" s="177">
        <f>(O193*L193)/N193</f>
        <v>50</v>
      </c>
      <c r="L193" s="173">
        <v>100</v>
      </c>
      <c r="M193" s="177" t="s">
        <v>99</v>
      </c>
      <c r="N193" s="173">
        <v>10</v>
      </c>
      <c r="O193" s="103">
        <f t="shared" si="8"/>
        <v>5</v>
      </c>
      <c r="P193" s="3" t="s">
        <v>100</v>
      </c>
      <c r="Q193" s="3" t="s">
        <v>80</v>
      </c>
      <c r="R193" s="3" t="s">
        <v>65</v>
      </c>
      <c r="S193" s="3" t="s">
        <v>82</v>
      </c>
      <c r="T193" s="177" t="s">
        <v>286</v>
      </c>
      <c r="U193" s="177" t="s">
        <v>99</v>
      </c>
      <c r="V193" s="3" t="s">
        <v>14</v>
      </c>
      <c r="W193" s="177" t="s">
        <v>15</v>
      </c>
      <c r="X193" s="177" t="s">
        <v>16</v>
      </c>
      <c r="Y193" s="177" t="s">
        <v>62</v>
      </c>
      <c r="Z193" s="177" t="s">
        <v>52</v>
      </c>
      <c r="AA193" s="177" t="s">
        <v>47</v>
      </c>
      <c r="AB193" s="7">
        <v>1</v>
      </c>
      <c r="AC193" s="7">
        <v>1</v>
      </c>
      <c r="AD193" s="7" t="s">
        <v>898</v>
      </c>
      <c r="AE193" s="145">
        <v>1</v>
      </c>
      <c r="AF193" s="104" t="s">
        <v>952</v>
      </c>
      <c r="AG193" s="7">
        <v>3</v>
      </c>
      <c r="AH193" s="7">
        <v>3</v>
      </c>
      <c r="AI193" s="143" t="s">
        <v>1122</v>
      </c>
      <c r="AJ193" s="7">
        <v>3</v>
      </c>
      <c r="AK193" s="7"/>
      <c r="AL193" s="7"/>
      <c r="AM193" s="14">
        <v>3</v>
      </c>
      <c r="AN193" s="76"/>
      <c r="AO193" s="76"/>
      <c r="AP193" s="132">
        <v>0.136</v>
      </c>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row>
    <row r="194" spans="1:158" s="6" customFormat="1" ht="67.5">
      <c r="A194" s="309"/>
      <c r="B194" s="313"/>
      <c r="C194" s="261" t="s">
        <v>291</v>
      </c>
      <c r="D194" s="247">
        <v>60</v>
      </c>
      <c r="E194" s="255">
        <f>(SUM(G194:G197)*D194)/100</f>
        <v>33</v>
      </c>
      <c r="F194" s="177" t="s">
        <v>292</v>
      </c>
      <c r="G194" s="61">
        <f t="shared" si="9"/>
        <v>12.5</v>
      </c>
      <c r="H194" s="177">
        <v>25</v>
      </c>
      <c r="I194" s="173" t="s">
        <v>749</v>
      </c>
      <c r="J194" s="177" t="s">
        <v>293</v>
      </c>
      <c r="K194" s="177">
        <f>(O194*L194)/N194</f>
        <v>50</v>
      </c>
      <c r="L194" s="173">
        <v>100</v>
      </c>
      <c r="M194" s="177" t="s">
        <v>99</v>
      </c>
      <c r="N194" s="173">
        <v>20</v>
      </c>
      <c r="O194" s="103">
        <f t="shared" si="8"/>
        <v>10</v>
      </c>
      <c r="P194" s="3" t="s">
        <v>100</v>
      </c>
      <c r="Q194" s="3" t="s">
        <v>80</v>
      </c>
      <c r="R194" s="3" t="s">
        <v>65</v>
      </c>
      <c r="S194" s="3" t="s">
        <v>82</v>
      </c>
      <c r="T194" s="177" t="s">
        <v>286</v>
      </c>
      <c r="U194" s="177" t="s">
        <v>99</v>
      </c>
      <c r="V194" s="3" t="s">
        <v>14</v>
      </c>
      <c r="W194" s="177" t="s">
        <v>15</v>
      </c>
      <c r="X194" s="177" t="s">
        <v>16</v>
      </c>
      <c r="Y194" s="177" t="s">
        <v>63</v>
      </c>
      <c r="Z194" s="177" t="s">
        <v>52</v>
      </c>
      <c r="AA194" s="177" t="s">
        <v>12</v>
      </c>
      <c r="AB194" s="7">
        <v>5</v>
      </c>
      <c r="AC194" s="7">
        <v>5</v>
      </c>
      <c r="AD194" s="7" t="s">
        <v>899</v>
      </c>
      <c r="AE194" s="145">
        <v>0</v>
      </c>
      <c r="AF194" s="104" t="s">
        <v>953</v>
      </c>
      <c r="AG194" s="7">
        <v>5</v>
      </c>
      <c r="AH194" s="7">
        <v>5</v>
      </c>
      <c r="AI194" s="7" t="s">
        <v>1117</v>
      </c>
      <c r="AJ194" s="7">
        <v>5</v>
      </c>
      <c r="AK194" s="7"/>
      <c r="AL194" s="7"/>
      <c r="AM194" s="14">
        <v>5</v>
      </c>
      <c r="AN194" s="76"/>
      <c r="AO194" s="76"/>
      <c r="AP194" s="132">
        <v>0.15</v>
      </c>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row>
    <row r="195" spans="1:158" s="6" customFormat="1" ht="123.75">
      <c r="A195" s="309"/>
      <c r="B195" s="313"/>
      <c r="C195" s="261"/>
      <c r="D195" s="247"/>
      <c r="E195" s="256"/>
      <c r="F195" s="177" t="s">
        <v>294</v>
      </c>
      <c r="G195" s="61">
        <f t="shared" si="9"/>
        <v>17.5</v>
      </c>
      <c r="H195" s="177">
        <v>25</v>
      </c>
      <c r="I195" s="173" t="s">
        <v>750</v>
      </c>
      <c r="J195" s="177" t="s">
        <v>295</v>
      </c>
      <c r="K195" s="177">
        <f>(O195*L195)/N195</f>
        <v>70</v>
      </c>
      <c r="L195" s="173">
        <v>100</v>
      </c>
      <c r="M195" s="177" t="s">
        <v>99</v>
      </c>
      <c r="N195" s="173">
        <v>20</v>
      </c>
      <c r="O195" s="103">
        <f t="shared" si="8"/>
        <v>14</v>
      </c>
      <c r="P195" s="3" t="s">
        <v>100</v>
      </c>
      <c r="Q195" s="3" t="s">
        <v>80</v>
      </c>
      <c r="R195" s="3" t="s">
        <v>65</v>
      </c>
      <c r="S195" s="3" t="s">
        <v>82</v>
      </c>
      <c r="T195" s="177" t="s">
        <v>286</v>
      </c>
      <c r="U195" s="177" t="s">
        <v>99</v>
      </c>
      <c r="V195" s="3" t="s">
        <v>14</v>
      </c>
      <c r="W195" s="177" t="s">
        <v>15</v>
      </c>
      <c r="X195" s="177" t="s">
        <v>16</v>
      </c>
      <c r="Y195" s="177" t="s">
        <v>63</v>
      </c>
      <c r="Z195" s="177" t="s">
        <v>52</v>
      </c>
      <c r="AA195" s="177" t="s">
        <v>12</v>
      </c>
      <c r="AB195" s="7">
        <v>5</v>
      </c>
      <c r="AC195" s="7">
        <v>5</v>
      </c>
      <c r="AD195" s="7" t="s">
        <v>900</v>
      </c>
      <c r="AE195" s="145">
        <v>4</v>
      </c>
      <c r="AF195" s="104" t="s">
        <v>954</v>
      </c>
      <c r="AG195" s="7">
        <v>5</v>
      </c>
      <c r="AH195" s="7">
        <v>5</v>
      </c>
      <c r="AI195" s="7" t="s">
        <v>1118</v>
      </c>
      <c r="AJ195" s="7">
        <v>5</v>
      </c>
      <c r="AK195" s="7"/>
      <c r="AL195" s="7"/>
      <c r="AM195" s="14">
        <v>5</v>
      </c>
      <c r="AN195" s="76"/>
      <c r="AO195" s="76"/>
      <c r="AP195" s="132">
        <v>0.15</v>
      </c>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row>
    <row r="196" spans="1:158" s="6" customFormat="1" ht="135">
      <c r="A196" s="309"/>
      <c r="B196" s="313"/>
      <c r="C196" s="261"/>
      <c r="D196" s="247"/>
      <c r="E196" s="256"/>
      <c r="F196" s="177" t="s">
        <v>296</v>
      </c>
      <c r="G196" s="61">
        <f t="shared" si="9"/>
        <v>10</v>
      </c>
      <c r="H196" s="177">
        <v>25</v>
      </c>
      <c r="I196" s="173" t="s">
        <v>751</v>
      </c>
      <c r="J196" s="177" t="s">
        <v>297</v>
      </c>
      <c r="K196" s="177">
        <f>(O196*L196)/N196</f>
        <v>40</v>
      </c>
      <c r="L196" s="173">
        <v>100</v>
      </c>
      <c r="M196" s="177" t="s">
        <v>99</v>
      </c>
      <c r="N196" s="173">
        <v>5</v>
      </c>
      <c r="O196" s="103">
        <f>+AC196+AH196+AK196+AN196+AE196</f>
        <v>2</v>
      </c>
      <c r="P196" s="3" t="s">
        <v>100</v>
      </c>
      <c r="Q196" s="3" t="s">
        <v>80</v>
      </c>
      <c r="R196" s="3" t="s">
        <v>65</v>
      </c>
      <c r="S196" s="3" t="s">
        <v>82</v>
      </c>
      <c r="T196" s="177" t="s">
        <v>286</v>
      </c>
      <c r="U196" s="177" t="s">
        <v>99</v>
      </c>
      <c r="V196" s="3" t="s">
        <v>14</v>
      </c>
      <c r="W196" s="177" t="s">
        <v>15</v>
      </c>
      <c r="X196" s="177" t="s">
        <v>16</v>
      </c>
      <c r="Y196" s="177" t="s">
        <v>63</v>
      </c>
      <c r="Z196" s="177" t="s">
        <v>52</v>
      </c>
      <c r="AA196" s="177" t="s">
        <v>12</v>
      </c>
      <c r="AB196" s="31">
        <v>1</v>
      </c>
      <c r="AC196" s="31">
        <v>1</v>
      </c>
      <c r="AD196" s="7" t="s">
        <v>901</v>
      </c>
      <c r="AE196" s="146">
        <v>0</v>
      </c>
      <c r="AF196" s="110" t="s">
        <v>955</v>
      </c>
      <c r="AG196" s="31">
        <v>1</v>
      </c>
      <c r="AH196" s="31">
        <v>1</v>
      </c>
      <c r="AI196" s="31" t="s">
        <v>1119</v>
      </c>
      <c r="AJ196" s="31">
        <v>2</v>
      </c>
      <c r="AK196" s="31"/>
      <c r="AL196" s="31"/>
      <c r="AM196" s="100">
        <v>1</v>
      </c>
      <c r="AN196" s="76"/>
      <c r="AO196" s="76"/>
      <c r="AP196" s="132">
        <v>0.15</v>
      </c>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row>
    <row r="197" spans="1:158" s="6" customFormat="1" ht="101.25">
      <c r="A197" s="309"/>
      <c r="B197" s="314"/>
      <c r="C197" s="261"/>
      <c r="D197" s="247"/>
      <c r="E197" s="257"/>
      <c r="F197" s="177" t="s">
        <v>298</v>
      </c>
      <c r="G197" s="61">
        <f t="shared" si="9"/>
        <v>15</v>
      </c>
      <c r="H197" s="177">
        <v>25</v>
      </c>
      <c r="I197" s="173" t="s">
        <v>752</v>
      </c>
      <c r="J197" s="177" t="s">
        <v>299</v>
      </c>
      <c r="K197" s="177">
        <f>(O197*L197)/N197</f>
        <v>60</v>
      </c>
      <c r="L197" s="173">
        <v>100</v>
      </c>
      <c r="M197" s="177" t="s">
        <v>99</v>
      </c>
      <c r="N197" s="173">
        <v>5</v>
      </c>
      <c r="O197" s="103">
        <f>+AC197+AH197+AK197+AN197+AE197</f>
        <v>3</v>
      </c>
      <c r="P197" s="3" t="s">
        <v>100</v>
      </c>
      <c r="Q197" s="3" t="s">
        <v>80</v>
      </c>
      <c r="R197" s="3" t="s">
        <v>65</v>
      </c>
      <c r="S197" s="3" t="s">
        <v>82</v>
      </c>
      <c r="T197" s="177" t="s">
        <v>286</v>
      </c>
      <c r="U197" s="177" t="s">
        <v>99</v>
      </c>
      <c r="V197" s="3" t="s">
        <v>14</v>
      </c>
      <c r="W197" s="177" t="s">
        <v>15</v>
      </c>
      <c r="X197" s="177" t="s">
        <v>16</v>
      </c>
      <c r="Y197" s="177" t="s">
        <v>63</v>
      </c>
      <c r="Z197" s="177" t="s">
        <v>52</v>
      </c>
      <c r="AA197" s="177" t="s">
        <v>12</v>
      </c>
      <c r="AB197" s="31">
        <v>1</v>
      </c>
      <c r="AC197" s="31">
        <v>1</v>
      </c>
      <c r="AD197" s="7" t="s">
        <v>902</v>
      </c>
      <c r="AE197" s="147">
        <v>1</v>
      </c>
      <c r="AF197" s="110" t="s">
        <v>956</v>
      </c>
      <c r="AG197" s="31">
        <v>1</v>
      </c>
      <c r="AH197" s="31">
        <v>1</v>
      </c>
      <c r="AI197" s="31" t="s">
        <v>956</v>
      </c>
      <c r="AJ197" s="31">
        <v>2</v>
      </c>
      <c r="AK197" s="31"/>
      <c r="AL197" s="31"/>
      <c r="AM197" s="100">
        <v>1</v>
      </c>
      <c r="AN197" s="76"/>
      <c r="AO197" s="76"/>
      <c r="AP197" s="132">
        <v>0.15</v>
      </c>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row>
    <row r="198" spans="1:35" ht="15">
      <c r="A198" s="228"/>
      <c r="B198" s="350">
        <f>AVERAGE(B3:B197)</f>
        <v>40.94843522504916</v>
      </c>
      <c r="C198" s="230"/>
      <c r="D198" s="231"/>
      <c r="E198" s="231"/>
      <c r="F198" s="230"/>
      <c r="G198" s="232"/>
      <c r="H198" s="228"/>
      <c r="I198" s="233"/>
      <c r="J198" s="230"/>
      <c r="K198" s="230"/>
      <c r="L198" s="230"/>
      <c r="M198" s="230"/>
      <c r="N198" s="230"/>
      <c r="O198" s="234"/>
      <c r="P198" s="228"/>
      <c r="Q198" s="230"/>
      <c r="R198" s="230"/>
      <c r="S198" s="230"/>
      <c r="T198" s="230"/>
      <c r="U198" s="230"/>
      <c r="V198" s="230"/>
      <c r="W198" s="230"/>
      <c r="X198" s="230"/>
      <c r="Y198" s="230"/>
      <c r="Z198" s="230"/>
      <c r="AA198" s="230"/>
      <c r="AB198" s="230"/>
      <c r="AC198" s="228"/>
      <c r="AD198" s="230"/>
      <c r="AE198" s="230"/>
      <c r="AF198" s="230"/>
      <c r="AG198" s="230"/>
      <c r="AH198" s="230"/>
      <c r="AI198" s="230"/>
    </row>
    <row r="199" spans="1:35" ht="15">
      <c r="A199" s="228"/>
      <c r="B199" s="229"/>
      <c r="C199" s="230"/>
      <c r="D199" s="231"/>
      <c r="E199" s="231"/>
      <c r="F199" s="230"/>
      <c r="G199" s="232"/>
      <c r="H199" s="228"/>
      <c r="I199" s="233"/>
      <c r="J199" s="230"/>
      <c r="K199" s="230"/>
      <c r="L199" s="230"/>
      <c r="M199" s="230"/>
      <c r="N199" s="230"/>
      <c r="O199" s="234"/>
      <c r="P199" s="228"/>
      <c r="Q199" s="230"/>
      <c r="R199" s="230"/>
      <c r="S199" s="230"/>
      <c r="T199" s="230"/>
      <c r="U199" s="230"/>
      <c r="V199" s="230"/>
      <c r="W199" s="230"/>
      <c r="X199" s="230"/>
      <c r="Y199" s="230"/>
      <c r="Z199" s="230"/>
      <c r="AA199" s="230"/>
      <c r="AB199" s="230"/>
      <c r="AC199" s="228"/>
      <c r="AD199" s="230"/>
      <c r="AE199" s="230"/>
      <c r="AF199" s="230"/>
      <c r="AG199" s="230"/>
      <c r="AH199" s="230"/>
      <c r="AI199" s="230"/>
    </row>
    <row r="200" spans="1:35" ht="15">
      <c r="A200" s="228"/>
      <c r="B200" s="229"/>
      <c r="C200" s="230"/>
      <c r="D200" s="231"/>
      <c r="E200" s="231"/>
      <c r="F200" s="230"/>
      <c r="G200" s="232"/>
      <c r="H200" s="228"/>
      <c r="I200" s="233"/>
      <c r="J200" s="230"/>
      <c r="K200" s="230"/>
      <c r="L200" s="230"/>
      <c r="M200" s="230"/>
      <c r="N200" s="230"/>
      <c r="O200" s="234"/>
      <c r="P200" s="228"/>
      <c r="Q200" s="230"/>
      <c r="R200" s="230"/>
      <c r="S200" s="230"/>
      <c r="T200" s="230"/>
      <c r="U200" s="230"/>
      <c r="V200" s="230"/>
      <c r="W200" s="230"/>
      <c r="X200" s="230"/>
      <c r="Y200" s="230"/>
      <c r="Z200" s="230"/>
      <c r="AA200" s="230"/>
      <c r="AB200" s="230"/>
      <c r="AC200" s="228"/>
      <c r="AD200" s="230"/>
      <c r="AE200" s="230"/>
      <c r="AF200" s="230"/>
      <c r="AG200" s="230"/>
      <c r="AH200" s="230"/>
      <c r="AI200" s="230"/>
    </row>
    <row r="201" spans="1:35" ht="15">
      <c r="A201" s="228"/>
      <c r="B201" s="229"/>
      <c r="C201" s="230"/>
      <c r="D201" s="231"/>
      <c r="E201" s="231"/>
      <c r="F201" s="230"/>
      <c r="G201" s="232"/>
      <c r="H201" s="228"/>
      <c r="I201" s="233"/>
      <c r="J201" s="230"/>
      <c r="K201" s="230"/>
      <c r="L201" s="230"/>
      <c r="M201" s="230"/>
      <c r="N201" s="230"/>
      <c r="O201" s="234"/>
      <c r="P201" s="228"/>
      <c r="Q201" s="230"/>
      <c r="R201" s="230"/>
      <c r="S201" s="230"/>
      <c r="T201" s="230"/>
      <c r="U201" s="230"/>
      <c r="V201" s="230"/>
      <c r="W201" s="230"/>
      <c r="X201" s="230"/>
      <c r="Y201" s="230"/>
      <c r="Z201" s="230"/>
      <c r="AA201" s="230"/>
      <c r="AB201" s="230"/>
      <c r="AC201" s="228"/>
      <c r="AD201" s="230"/>
      <c r="AE201" s="230"/>
      <c r="AF201" s="230"/>
      <c r="AG201" s="230"/>
      <c r="AH201" s="230"/>
      <c r="AI201" s="230"/>
    </row>
    <row r="202" spans="1:35" ht="15">
      <c r="A202" s="228"/>
      <c r="B202" s="229"/>
      <c r="C202" s="230"/>
      <c r="D202" s="231"/>
      <c r="E202" s="231"/>
      <c r="F202" s="230"/>
      <c r="G202" s="232"/>
      <c r="H202" s="228"/>
      <c r="I202" s="233"/>
      <c r="J202" s="230"/>
      <c r="K202" s="230"/>
      <c r="L202" s="230"/>
      <c r="M202" s="230"/>
      <c r="N202" s="230"/>
      <c r="O202" s="234"/>
      <c r="P202" s="228"/>
      <c r="Q202" s="230"/>
      <c r="R202" s="230"/>
      <c r="S202" s="230"/>
      <c r="T202" s="230"/>
      <c r="U202" s="230"/>
      <c r="V202" s="230"/>
      <c r="W202" s="230"/>
      <c r="X202" s="230"/>
      <c r="Y202" s="230"/>
      <c r="Z202" s="230"/>
      <c r="AA202" s="230"/>
      <c r="AB202" s="230"/>
      <c r="AC202" s="228"/>
      <c r="AD202" s="230"/>
      <c r="AE202" s="230"/>
      <c r="AF202" s="230"/>
      <c r="AG202" s="230"/>
      <c r="AH202" s="230"/>
      <c r="AI202" s="230"/>
    </row>
    <row r="203" spans="1:35" ht="15">
      <c r="A203" s="228"/>
      <c r="B203" s="229"/>
      <c r="C203" s="230"/>
      <c r="D203" s="231"/>
      <c r="E203" s="231"/>
      <c r="F203" s="230"/>
      <c r="G203" s="232"/>
      <c r="H203" s="228"/>
      <c r="I203" s="233"/>
      <c r="J203" s="230"/>
      <c r="K203" s="230"/>
      <c r="L203" s="230"/>
      <c r="M203" s="230"/>
      <c r="N203" s="230"/>
      <c r="O203" s="234"/>
      <c r="P203" s="228"/>
      <c r="Q203" s="230"/>
      <c r="R203" s="230"/>
      <c r="S203" s="230"/>
      <c r="T203" s="230"/>
      <c r="U203" s="230"/>
      <c r="V203" s="230"/>
      <c r="W203" s="230"/>
      <c r="X203" s="230"/>
      <c r="Y203" s="230"/>
      <c r="Z203" s="230"/>
      <c r="AA203" s="230"/>
      <c r="AB203" s="230"/>
      <c r="AC203" s="228"/>
      <c r="AD203" s="230"/>
      <c r="AE203" s="230"/>
      <c r="AF203" s="230"/>
      <c r="AG203" s="230"/>
      <c r="AH203" s="230"/>
      <c r="AI203" s="230"/>
    </row>
    <row r="204" spans="1:35" ht="15">
      <c r="A204" s="228"/>
      <c r="B204" s="229"/>
      <c r="C204" s="230"/>
      <c r="D204" s="231"/>
      <c r="E204" s="231"/>
      <c r="F204" s="230"/>
      <c r="G204" s="232"/>
      <c r="H204" s="228"/>
      <c r="I204" s="233"/>
      <c r="J204" s="230"/>
      <c r="K204" s="230"/>
      <c r="L204" s="230"/>
      <c r="M204" s="230"/>
      <c r="N204" s="230"/>
      <c r="O204" s="234"/>
      <c r="P204" s="228"/>
      <c r="Q204" s="230"/>
      <c r="R204" s="230"/>
      <c r="S204" s="230"/>
      <c r="T204" s="230"/>
      <c r="U204" s="230"/>
      <c r="V204" s="230"/>
      <c r="W204" s="230"/>
      <c r="X204" s="230"/>
      <c r="Y204" s="230"/>
      <c r="Z204" s="230"/>
      <c r="AA204" s="230"/>
      <c r="AB204" s="230"/>
      <c r="AC204" s="228"/>
      <c r="AD204" s="230"/>
      <c r="AE204" s="230"/>
      <c r="AF204" s="230"/>
      <c r="AG204" s="230"/>
      <c r="AH204" s="230"/>
      <c r="AI204" s="230"/>
    </row>
    <row r="205" spans="1:35" ht="15">
      <c r="A205" s="228"/>
      <c r="B205" s="229"/>
      <c r="C205" s="230"/>
      <c r="D205" s="231"/>
      <c r="E205" s="231"/>
      <c r="F205" s="230"/>
      <c r="G205" s="232"/>
      <c r="H205" s="228"/>
      <c r="I205" s="233"/>
      <c r="J205" s="230"/>
      <c r="K205" s="230"/>
      <c r="L205" s="230"/>
      <c r="M205" s="230"/>
      <c r="N205" s="230"/>
      <c r="O205" s="234"/>
      <c r="P205" s="228"/>
      <c r="Q205" s="230"/>
      <c r="R205" s="230"/>
      <c r="S205" s="230"/>
      <c r="T205" s="230"/>
      <c r="U205" s="230"/>
      <c r="V205" s="230"/>
      <c r="W205" s="230"/>
      <c r="X205" s="230"/>
      <c r="Y205" s="230"/>
      <c r="Z205" s="230"/>
      <c r="AA205" s="230"/>
      <c r="AB205" s="230"/>
      <c r="AC205" s="228"/>
      <c r="AD205" s="230"/>
      <c r="AE205" s="230"/>
      <c r="AF205" s="230"/>
      <c r="AG205" s="230"/>
      <c r="AH205" s="230"/>
      <c r="AI205" s="230"/>
    </row>
    <row r="206" spans="1:35" ht="15">
      <c r="A206" s="228"/>
      <c r="B206" s="229"/>
      <c r="C206" s="230"/>
      <c r="D206" s="231"/>
      <c r="E206" s="231"/>
      <c r="F206" s="230"/>
      <c r="G206" s="232"/>
      <c r="H206" s="228"/>
      <c r="I206" s="233"/>
      <c r="J206" s="230"/>
      <c r="K206" s="230"/>
      <c r="L206" s="230"/>
      <c r="M206" s="230"/>
      <c r="N206" s="230"/>
      <c r="O206" s="234"/>
      <c r="P206" s="228"/>
      <c r="Q206" s="230"/>
      <c r="R206" s="230"/>
      <c r="S206" s="230"/>
      <c r="T206" s="230"/>
      <c r="U206" s="230"/>
      <c r="V206" s="230"/>
      <c r="W206" s="230"/>
      <c r="X206" s="230"/>
      <c r="Y206" s="230"/>
      <c r="Z206" s="230"/>
      <c r="AA206" s="230"/>
      <c r="AB206" s="230"/>
      <c r="AC206" s="228"/>
      <c r="AD206" s="230"/>
      <c r="AE206" s="230"/>
      <c r="AF206" s="230"/>
      <c r="AG206" s="230"/>
      <c r="AH206" s="230"/>
      <c r="AI206" s="230"/>
    </row>
    <row r="207" spans="1:35" ht="15">
      <c r="A207" s="228"/>
      <c r="B207" s="229"/>
      <c r="C207" s="230"/>
      <c r="D207" s="231"/>
      <c r="E207" s="231"/>
      <c r="F207" s="230"/>
      <c r="G207" s="232"/>
      <c r="H207" s="228"/>
      <c r="I207" s="233"/>
      <c r="J207" s="230"/>
      <c r="K207" s="230"/>
      <c r="L207" s="230"/>
      <c r="M207" s="230"/>
      <c r="N207" s="230"/>
      <c r="O207" s="234"/>
      <c r="P207" s="228"/>
      <c r="Q207" s="230"/>
      <c r="R207" s="230"/>
      <c r="S207" s="230"/>
      <c r="T207" s="230"/>
      <c r="U207" s="230"/>
      <c r="V207" s="230"/>
      <c r="W207" s="230"/>
      <c r="X207" s="230"/>
      <c r="Y207" s="230"/>
      <c r="Z207" s="230"/>
      <c r="AA207" s="230"/>
      <c r="AB207" s="230"/>
      <c r="AC207" s="228"/>
      <c r="AD207" s="230"/>
      <c r="AE207" s="230"/>
      <c r="AF207" s="230"/>
      <c r="AG207" s="230"/>
      <c r="AH207" s="230"/>
      <c r="AI207" s="230"/>
    </row>
    <row r="208" spans="1:35" ht="15">
      <c r="A208" s="228"/>
      <c r="B208" s="229"/>
      <c r="C208" s="230"/>
      <c r="D208" s="231"/>
      <c r="E208" s="231"/>
      <c r="F208" s="230"/>
      <c r="G208" s="232"/>
      <c r="H208" s="228"/>
      <c r="I208" s="233"/>
      <c r="J208" s="230"/>
      <c r="K208" s="230"/>
      <c r="L208" s="230"/>
      <c r="M208" s="230"/>
      <c r="N208" s="230"/>
      <c r="O208" s="234"/>
      <c r="P208" s="228"/>
      <c r="Q208" s="230"/>
      <c r="R208" s="230"/>
      <c r="S208" s="230"/>
      <c r="T208" s="230"/>
      <c r="U208" s="230"/>
      <c r="V208" s="230"/>
      <c r="W208" s="230"/>
      <c r="X208" s="230"/>
      <c r="Y208" s="230"/>
      <c r="Z208" s="230"/>
      <c r="AA208" s="230"/>
      <c r="AB208" s="230"/>
      <c r="AC208" s="228"/>
      <c r="AD208" s="230"/>
      <c r="AE208" s="230"/>
      <c r="AF208" s="230"/>
      <c r="AG208" s="230"/>
      <c r="AH208" s="230"/>
      <c r="AI208" s="230"/>
    </row>
    <row r="209" spans="1:35" ht="15">
      <c r="A209" s="228"/>
      <c r="B209" s="229"/>
      <c r="C209" s="230"/>
      <c r="D209" s="231"/>
      <c r="E209" s="231"/>
      <c r="F209" s="230"/>
      <c r="G209" s="232"/>
      <c r="H209" s="228"/>
      <c r="I209" s="233"/>
      <c r="J209" s="230"/>
      <c r="K209" s="230"/>
      <c r="L209" s="230"/>
      <c r="M209" s="230"/>
      <c r="N209" s="230"/>
      <c r="O209" s="234"/>
      <c r="P209" s="228"/>
      <c r="Q209" s="230"/>
      <c r="R209" s="230"/>
      <c r="S209" s="230"/>
      <c r="T209" s="230"/>
      <c r="U209" s="230"/>
      <c r="V209" s="230"/>
      <c r="W209" s="230"/>
      <c r="X209" s="230"/>
      <c r="Y209" s="230"/>
      <c r="Z209" s="230"/>
      <c r="AA209" s="230"/>
      <c r="AB209" s="230"/>
      <c r="AC209" s="228"/>
      <c r="AD209" s="230"/>
      <c r="AE209" s="230"/>
      <c r="AF209" s="230"/>
      <c r="AG209" s="230"/>
      <c r="AH209" s="230"/>
      <c r="AI209" s="230"/>
    </row>
    <row r="210" spans="1:35" ht="15">
      <c r="A210" s="228"/>
      <c r="B210" s="229"/>
      <c r="C210" s="230"/>
      <c r="D210" s="231"/>
      <c r="E210" s="231"/>
      <c r="F210" s="230"/>
      <c r="G210" s="232"/>
      <c r="H210" s="228"/>
      <c r="I210" s="233"/>
      <c r="J210" s="230"/>
      <c r="K210" s="230"/>
      <c r="L210" s="230"/>
      <c r="M210" s="230"/>
      <c r="N210" s="230"/>
      <c r="O210" s="234"/>
      <c r="P210" s="228"/>
      <c r="Q210" s="230"/>
      <c r="R210" s="230"/>
      <c r="S210" s="230"/>
      <c r="T210" s="230"/>
      <c r="U210" s="230"/>
      <c r="V210" s="230"/>
      <c r="W210" s="230"/>
      <c r="X210" s="230"/>
      <c r="Y210" s="230"/>
      <c r="Z210" s="230"/>
      <c r="AA210" s="230"/>
      <c r="AB210" s="230"/>
      <c r="AC210" s="228"/>
      <c r="AD210" s="230"/>
      <c r="AE210" s="230"/>
      <c r="AF210" s="230"/>
      <c r="AG210" s="230"/>
      <c r="AH210" s="230"/>
      <c r="AI210" s="230"/>
    </row>
    <row r="211" spans="1:35" ht="15">
      <c r="A211" s="228"/>
      <c r="B211" s="229"/>
      <c r="C211" s="230"/>
      <c r="D211" s="231"/>
      <c r="E211" s="231"/>
      <c r="F211" s="230"/>
      <c r="G211" s="232"/>
      <c r="H211" s="228"/>
      <c r="I211" s="233"/>
      <c r="J211" s="230"/>
      <c r="K211" s="230"/>
      <c r="L211" s="230"/>
      <c r="M211" s="230"/>
      <c r="N211" s="230"/>
      <c r="O211" s="234"/>
      <c r="P211" s="228"/>
      <c r="Q211" s="230"/>
      <c r="R211" s="230"/>
      <c r="S211" s="230"/>
      <c r="T211" s="230"/>
      <c r="U211" s="230"/>
      <c r="V211" s="230"/>
      <c r="W211" s="230"/>
      <c r="X211" s="230"/>
      <c r="Y211" s="230"/>
      <c r="Z211" s="230"/>
      <c r="AA211" s="230"/>
      <c r="AB211" s="230"/>
      <c r="AC211" s="228"/>
      <c r="AD211" s="230"/>
      <c r="AE211" s="230"/>
      <c r="AF211" s="230"/>
      <c r="AG211" s="230"/>
      <c r="AH211" s="230"/>
      <c r="AI211" s="230"/>
    </row>
    <row r="212" spans="1:35" ht="15">
      <c r="A212" s="228"/>
      <c r="B212" s="229"/>
      <c r="C212" s="230"/>
      <c r="D212" s="231"/>
      <c r="E212" s="231"/>
      <c r="F212" s="230"/>
      <c r="G212" s="232"/>
      <c r="H212" s="228"/>
      <c r="I212" s="233"/>
      <c r="J212" s="230"/>
      <c r="K212" s="230"/>
      <c r="L212" s="230"/>
      <c r="M212" s="230"/>
      <c r="N212" s="230"/>
      <c r="O212" s="234"/>
      <c r="P212" s="228"/>
      <c r="Q212" s="230"/>
      <c r="R212" s="230"/>
      <c r="S212" s="230"/>
      <c r="T212" s="230"/>
      <c r="U212" s="230"/>
      <c r="V212" s="230"/>
      <c r="W212" s="230"/>
      <c r="X212" s="230"/>
      <c r="Y212" s="230"/>
      <c r="Z212" s="230"/>
      <c r="AA212" s="230"/>
      <c r="AB212" s="230"/>
      <c r="AC212" s="228"/>
      <c r="AD212" s="230"/>
      <c r="AE212" s="230"/>
      <c r="AF212" s="230"/>
      <c r="AG212" s="230"/>
      <c r="AH212" s="230"/>
      <c r="AI212" s="230"/>
    </row>
    <row r="213" spans="1:35" ht="15">
      <c r="A213" s="228"/>
      <c r="B213" s="229"/>
      <c r="C213" s="230"/>
      <c r="D213" s="231"/>
      <c r="E213" s="231"/>
      <c r="F213" s="230"/>
      <c r="G213" s="232"/>
      <c r="H213" s="228"/>
      <c r="I213" s="233"/>
      <c r="J213" s="230"/>
      <c r="K213" s="230"/>
      <c r="L213" s="230"/>
      <c r="M213" s="230"/>
      <c r="N213" s="230"/>
      <c r="O213" s="234"/>
      <c r="P213" s="228"/>
      <c r="Q213" s="230"/>
      <c r="R213" s="230"/>
      <c r="S213" s="230"/>
      <c r="T213" s="230"/>
      <c r="U213" s="230"/>
      <c r="V213" s="230"/>
      <c r="W213" s="230"/>
      <c r="X213" s="230"/>
      <c r="Y213" s="230"/>
      <c r="Z213" s="230"/>
      <c r="AA213" s="230"/>
      <c r="AB213" s="230"/>
      <c r="AC213" s="228"/>
      <c r="AD213" s="230"/>
      <c r="AE213" s="230"/>
      <c r="AF213" s="230"/>
      <c r="AG213" s="230"/>
      <c r="AH213" s="230"/>
      <c r="AI213" s="230"/>
    </row>
    <row r="214" spans="1:35" ht="15">
      <c r="A214" s="228"/>
      <c r="B214" s="229"/>
      <c r="C214" s="230"/>
      <c r="D214" s="231"/>
      <c r="E214" s="231"/>
      <c r="F214" s="230"/>
      <c r="G214" s="232"/>
      <c r="H214" s="228"/>
      <c r="I214" s="233"/>
      <c r="J214" s="230"/>
      <c r="K214" s="230"/>
      <c r="L214" s="230"/>
      <c r="M214" s="230"/>
      <c r="N214" s="230"/>
      <c r="O214" s="234"/>
      <c r="P214" s="228"/>
      <c r="Q214" s="230"/>
      <c r="R214" s="230"/>
      <c r="S214" s="230"/>
      <c r="T214" s="230"/>
      <c r="U214" s="230"/>
      <c r="V214" s="230"/>
      <c r="W214" s="230"/>
      <c r="X214" s="230"/>
      <c r="Y214" s="230"/>
      <c r="Z214" s="230"/>
      <c r="AA214" s="230"/>
      <c r="AB214" s="230"/>
      <c r="AC214" s="228"/>
      <c r="AD214" s="230"/>
      <c r="AE214" s="230"/>
      <c r="AF214" s="230"/>
      <c r="AG214" s="230"/>
      <c r="AH214" s="230"/>
      <c r="AI214" s="230"/>
    </row>
    <row r="215" spans="1:35" ht="15">
      <c r="A215" s="228"/>
      <c r="B215" s="229"/>
      <c r="C215" s="230"/>
      <c r="D215" s="231"/>
      <c r="E215" s="231"/>
      <c r="F215" s="230"/>
      <c r="G215" s="232"/>
      <c r="H215" s="228"/>
      <c r="I215" s="233"/>
      <c r="J215" s="230"/>
      <c r="K215" s="230"/>
      <c r="L215" s="230"/>
      <c r="M215" s="230"/>
      <c r="N215" s="230"/>
      <c r="O215" s="234"/>
      <c r="P215" s="228"/>
      <c r="Q215" s="230"/>
      <c r="R215" s="230"/>
      <c r="S215" s="230"/>
      <c r="T215" s="230"/>
      <c r="U215" s="230"/>
      <c r="V215" s="230"/>
      <c r="W215" s="230"/>
      <c r="X215" s="230"/>
      <c r="Y215" s="230"/>
      <c r="Z215" s="230"/>
      <c r="AA215" s="230"/>
      <c r="AB215" s="230"/>
      <c r="AC215" s="228"/>
      <c r="AD215" s="230"/>
      <c r="AE215" s="230"/>
      <c r="AF215" s="230"/>
      <c r="AG215" s="230"/>
      <c r="AH215" s="230"/>
      <c r="AI215" s="230"/>
    </row>
    <row r="216" spans="1:35" ht="15">
      <c r="A216" s="228"/>
      <c r="B216" s="229"/>
      <c r="C216" s="230"/>
      <c r="D216" s="231"/>
      <c r="E216" s="231"/>
      <c r="F216" s="230"/>
      <c r="G216" s="232"/>
      <c r="H216" s="228"/>
      <c r="I216" s="233"/>
      <c r="J216" s="230"/>
      <c r="K216" s="230"/>
      <c r="L216" s="230"/>
      <c r="M216" s="230"/>
      <c r="N216" s="230"/>
      <c r="O216" s="234"/>
      <c r="P216" s="228"/>
      <c r="Q216" s="230"/>
      <c r="R216" s="230"/>
      <c r="S216" s="230"/>
      <c r="T216" s="230"/>
      <c r="U216" s="230"/>
      <c r="V216" s="230"/>
      <c r="W216" s="230"/>
      <c r="X216" s="230"/>
      <c r="Y216" s="230"/>
      <c r="Z216" s="230"/>
      <c r="AA216" s="230"/>
      <c r="AB216" s="230"/>
      <c r="AC216" s="228"/>
      <c r="AD216" s="230"/>
      <c r="AE216" s="230"/>
      <c r="AF216" s="230"/>
      <c r="AG216" s="230"/>
      <c r="AH216" s="230"/>
      <c r="AI216" s="230"/>
    </row>
    <row r="217" spans="1:35" ht="15">
      <c r="A217" s="228"/>
      <c r="B217" s="229"/>
      <c r="C217" s="230"/>
      <c r="D217" s="231"/>
      <c r="E217" s="231"/>
      <c r="F217" s="230"/>
      <c r="G217" s="232"/>
      <c r="H217" s="228"/>
      <c r="I217" s="233"/>
      <c r="J217" s="230"/>
      <c r="K217" s="230"/>
      <c r="L217" s="230"/>
      <c r="M217" s="230"/>
      <c r="N217" s="230"/>
      <c r="O217" s="234"/>
      <c r="P217" s="228"/>
      <c r="Q217" s="230"/>
      <c r="R217" s="230"/>
      <c r="S217" s="230"/>
      <c r="T217" s="230"/>
      <c r="U217" s="230"/>
      <c r="V217" s="230"/>
      <c r="W217" s="230"/>
      <c r="X217" s="230"/>
      <c r="Y217" s="230"/>
      <c r="Z217" s="230"/>
      <c r="AA217" s="230"/>
      <c r="AB217" s="230"/>
      <c r="AC217" s="228"/>
      <c r="AD217" s="230"/>
      <c r="AE217" s="230"/>
      <c r="AF217" s="230"/>
      <c r="AG217" s="230"/>
      <c r="AH217" s="230"/>
      <c r="AI217" s="230"/>
    </row>
    <row r="218" spans="1:35" ht="15">
      <c r="A218" s="228"/>
      <c r="B218" s="229"/>
      <c r="C218" s="230"/>
      <c r="D218" s="231"/>
      <c r="E218" s="231"/>
      <c r="F218" s="230"/>
      <c r="G218" s="232"/>
      <c r="H218" s="228"/>
      <c r="I218" s="233"/>
      <c r="J218" s="230"/>
      <c r="K218" s="230"/>
      <c r="L218" s="230"/>
      <c r="M218" s="230"/>
      <c r="N218" s="230"/>
      <c r="O218" s="234"/>
      <c r="P218" s="228"/>
      <c r="Q218" s="230"/>
      <c r="R218" s="230"/>
      <c r="S218" s="230"/>
      <c r="T218" s="230"/>
      <c r="U218" s="230"/>
      <c r="V218" s="230"/>
      <c r="W218" s="230"/>
      <c r="X218" s="230"/>
      <c r="Y218" s="230"/>
      <c r="Z218" s="230"/>
      <c r="AA218" s="230"/>
      <c r="AB218" s="230"/>
      <c r="AC218" s="228"/>
      <c r="AD218" s="230"/>
      <c r="AE218" s="230"/>
      <c r="AF218" s="230"/>
      <c r="AG218" s="230"/>
      <c r="AH218" s="230"/>
      <c r="AI218" s="230"/>
    </row>
    <row r="219" spans="1:35" ht="15">
      <c r="A219" s="228"/>
      <c r="B219" s="229"/>
      <c r="C219" s="230"/>
      <c r="D219" s="231"/>
      <c r="E219" s="231"/>
      <c r="F219" s="230"/>
      <c r="G219" s="232"/>
      <c r="H219" s="228"/>
      <c r="I219" s="233"/>
      <c r="J219" s="230"/>
      <c r="K219" s="230"/>
      <c r="L219" s="230"/>
      <c r="M219" s="230"/>
      <c r="N219" s="230"/>
      <c r="O219" s="234"/>
      <c r="P219" s="228"/>
      <c r="Q219" s="230"/>
      <c r="R219" s="230"/>
      <c r="S219" s="230"/>
      <c r="T219" s="230"/>
      <c r="U219" s="230"/>
      <c r="V219" s="230"/>
      <c r="W219" s="230"/>
      <c r="X219" s="230"/>
      <c r="Y219" s="230"/>
      <c r="Z219" s="230"/>
      <c r="AA219" s="230"/>
      <c r="AB219" s="230"/>
      <c r="AC219" s="228"/>
      <c r="AD219" s="230"/>
      <c r="AE219" s="230"/>
      <c r="AF219" s="230"/>
      <c r="AG219" s="230"/>
      <c r="AH219" s="230"/>
      <c r="AI219" s="230"/>
    </row>
    <row r="220" spans="1:35" ht="15">
      <c r="A220" s="228"/>
      <c r="B220" s="229"/>
      <c r="C220" s="230"/>
      <c r="D220" s="231"/>
      <c r="E220" s="231"/>
      <c r="F220" s="230"/>
      <c r="G220" s="232"/>
      <c r="H220" s="228"/>
      <c r="I220" s="233"/>
      <c r="J220" s="230"/>
      <c r="K220" s="230"/>
      <c r="L220" s="230"/>
      <c r="M220" s="230"/>
      <c r="N220" s="230"/>
      <c r="O220" s="234"/>
      <c r="P220" s="228"/>
      <c r="Q220" s="230"/>
      <c r="R220" s="230"/>
      <c r="S220" s="230"/>
      <c r="T220" s="230"/>
      <c r="U220" s="230"/>
      <c r="V220" s="230"/>
      <c r="W220" s="230"/>
      <c r="X220" s="230"/>
      <c r="Y220" s="230"/>
      <c r="Z220" s="230"/>
      <c r="AA220" s="230"/>
      <c r="AB220" s="230"/>
      <c r="AC220" s="228"/>
      <c r="AD220" s="230"/>
      <c r="AE220" s="230"/>
      <c r="AF220" s="230"/>
      <c r="AG220" s="230"/>
      <c r="AH220" s="230"/>
      <c r="AI220" s="230"/>
    </row>
    <row r="221" spans="1:35" ht="15">
      <c r="A221" s="228"/>
      <c r="B221" s="229"/>
      <c r="C221" s="230"/>
      <c r="D221" s="231"/>
      <c r="E221" s="231"/>
      <c r="F221" s="230"/>
      <c r="G221" s="232"/>
      <c r="H221" s="228"/>
      <c r="I221" s="233"/>
      <c r="J221" s="230"/>
      <c r="K221" s="230"/>
      <c r="L221" s="230"/>
      <c r="M221" s="230"/>
      <c r="N221" s="230"/>
      <c r="O221" s="234"/>
      <c r="P221" s="228"/>
      <c r="Q221" s="230"/>
      <c r="R221" s="230"/>
      <c r="S221" s="230"/>
      <c r="T221" s="230"/>
      <c r="U221" s="230"/>
      <c r="V221" s="230"/>
      <c r="W221" s="230"/>
      <c r="X221" s="230"/>
      <c r="Y221" s="230"/>
      <c r="Z221" s="230"/>
      <c r="AA221" s="230"/>
      <c r="AB221" s="230"/>
      <c r="AC221" s="228"/>
      <c r="AD221" s="230"/>
      <c r="AE221" s="230"/>
      <c r="AF221" s="230"/>
      <c r="AG221" s="230"/>
      <c r="AH221" s="230"/>
      <c r="AI221" s="230"/>
    </row>
    <row r="222" spans="1:35" ht="15">
      <c r="A222" s="228"/>
      <c r="B222" s="229"/>
      <c r="C222" s="230"/>
      <c r="D222" s="231"/>
      <c r="E222" s="231"/>
      <c r="F222" s="230"/>
      <c r="G222" s="232"/>
      <c r="H222" s="228"/>
      <c r="I222" s="233"/>
      <c r="J222" s="230"/>
      <c r="K222" s="230"/>
      <c r="L222" s="230"/>
      <c r="M222" s="230"/>
      <c r="N222" s="230"/>
      <c r="O222" s="234"/>
      <c r="P222" s="228"/>
      <c r="Q222" s="230"/>
      <c r="R222" s="230"/>
      <c r="S222" s="230"/>
      <c r="T222" s="230"/>
      <c r="U222" s="230"/>
      <c r="V222" s="230"/>
      <c r="W222" s="230"/>
      <c r="X222" s="230"/>
      <c r="Y222" s="230"/>
      <c r="Z222" s="230"/>
      <c r="AA222" s="230"/>
      <c r="AB222" s="230"/>
      <c r="AC222" s="228"/>
      <c r="AD222" s="230"/>
      <c r="AE222" s="230"/>
      <c r="AF222" s="230"/>
      <c r="AG222" s="230"/>
      <c r="AH222" s="230"/>
      <c r="AI222" s="230"/>
    </row>
    <row r="223" spans="1:35" ht="15">
      <c r="A223" s="228"/>
      <c r="B223" s="229"/>
      <c r="C223" s="230"/>
      <c r="D223" s="231"/>
      <c r="E223" s="231"/>
      <c r="F223" s="230"/>
      <c r="G223" s="232"/>
      <c r="H223" s="228"/>
      <c r="I223" s="233"/>
      <c r="J223" s="230"/>
      <c r="K223" s="230"/>
      <c r="L223" s="230"/>
      <c r="M223" s="230"/>
      <c r="N223" s="230"/>
      <c r="O223" s="234"/>
      <c r="P223" s="228"/>
      <c r="Q223" s="230"/>
      <c r="R223" s="230"/>
      <c r="S223" s="230"/>
      <c r="T223" s="230"/>
      <c r="U223" s="230"/>
      <c r="V223" s="230"/>
      <c r="W223" s="230"/>
      <c r="X223" s="230"/>
      <c r="Y223" s="230"/>
      <c r="Z223" s="230"/>
      <c r="AA223" s="230"/>
      <c r="AB223" s="230"/>
      <c r="AC223" s="228"/>
      <c r="AD223" s="230"/>
      <c r="AE223" s="230"/>
      <c r="AF223" s="230"/>
      <c r="AG223" s="230"/>
      <c r="AH223" s="230"/>
      <c r="AI223" s="230"/>
    </row>
    <row r="224" spans="1:35" ht="15">
      <c r="A224" s="228"/>
      <c r="B224" s="229"/>
      <c r="C224" s="230"/>
      <c r="D224" s="231"/>
      <c r="E224" s="231"/>
      <c r="F224" s="230"/>
      <c r="G224" s="232"/>
      <c r="H224" s="228"/>
      <c r="I224" s="233"/>
      <c r="J224" s="230"/>
      <c r="K224" s="230"/>
      <c r="L224" s="230"/>
      <c r="M224" s="230"/>
      <c r="N224" s="230"/>
      <c r="O224" s="234"/>
      <c r="P224" s="228"/>
      <c r="Q224" s="230"/>
      <c r="R224" s="230"/>
      <c r="S224" s="230"/>
      <c r="T224" s="230"/>
      <c r="U224" s="230"/>
      <c r="V224" s="230"/>
      <c r="W224" s="230"/>
      <c r="X224" s="230"/>
      <c r="Y224" s="230"/>
      <c r="Z224" s="230"/>
      <c r="AA224" s="230"/>
      <c r="AB224" s="230"/>
      <c r="AC224" s="228"/>
      <c r="AD224" s="230"/>
      <c r="AE224" s="230"/>
      <c r="AF224" s="230"/>
      <c r="AG224" s="230"/>
      <c r="AH224" s="230"/>
      <c r="AI224" s="230"/>
    </row>
    <row r="225" spans="1:35" ht="15">
      <c r="A225" s="228"/>
      <c r="B225" s="229"/>
      <c r="C225" s="230"/>
      <c r="D225" s="231"/>
      <c r="E225" s="231"/>
      <c r="F225" s="230"/>
      <c r="G225" s="232"/>
      <c r="H225" s="228"/>
      <c r="I225" s="233"/>
      <c r="J225" s="230"/>
      <c r="K225" s="230"/>
      <c r="L225" s="230"/>
      <c r="M225" s="230"/>
      <c r="N225" s="230"/>
      <c r="O225" s="234"/>
      <c r="P225" s="228"/>
      <c r="Q225" s="230"/>
      <c r="R225" s="230"/>
      <c r="S225" s="230"/>
      <c r="T225" s="230"/>
      <c r="U225" s="230"/>
      <c r="V225" s="230"/>
      <c r="W225" s="230"/>
      <c r="X225" s="230"/>
      <c r="Y225" s="230"/>
      <c r="Z225" s="230"/>
      <c r="AA225" s="230"/>
      <c r="AB225" s="230"/>
      <c r="AC225" s="228"/>
      <c r="AD225" s="230"/>
      <c r="AE225" s="230"/>
      <c r="AF225" s="230"/>
      <c r="AG225" s="230"/>
      <c r="AH225" s="230"/>
      <c r="AI225" s="230"/>
    </row>
    <row r="226" spans="1:35" ht="15">
      <c r="A226" s="228"/>
      <c r="B226" s="229"/>
      <c r="C226" s="230"/>
      <c r="D226" s="231"/>
      <c r="E226" s="231"/>
      <c r="F226" s="230"/>
      <c r="G226" s="232"/>
      <c r="H226" s="228"/>
      <c r="I226" s="233"/>
      <c r="J226" s="230"/>
      <c r="K226" s="230"/>
      <c r="L226" s="230"/>
      <c r="M226" s="230"/>
      <c r="N226" s="230"/>
      <c r="O226" s="234"/>
      <c r="P226" s="228"/>
      <c r="Q226" s="230"/>
      <c r="R226" s="230"/>
      <c r="S226" s="230"/>
      <c r="T226" s="230"/>
      <c r="U226" s="230"/>
      <c r="V226" s="230"/>
      <c r="W226" s="230"/>
      <c r="X226" s="230"/>
      <c r="Y226" s="230"/>
      <c r="Z226" s="230"/>
      <c r="AA226" s="230"/>
      <c r="AB226" s="230"/>
      <c r="AC226" s="228"/>
      <c r="AD226" s="230"/>
      <c r="AE226" s="230"/>
      <c r="AF226" s="230"/>
      <c r="AG226" s="230"/>
      <c r="AH226" s="230"/>
      <c r="AI226" s="230"/>
    </row>
    <row r="227" spans="1:35" ht="15">
      <c r="A227" s="228"/>
      <c r="B227" s="229"/>
      <c r="C227" s="230"/>
      <c r="D227" s="231"/>
      <c r="E227" s="231"/>
      <c r="F227" s="230"/>
      <c r="G227" s="232"/>
      <c r="H227" s="228"/>
      <c r="I227" s="233"/>
      <c r="J227" s="230"/>
      <c r="K227" s="230"/>
      <c r="L227" s="230"/>
      <c r="M227" s="230"/>
      <c r="N227" s="230"/>
      <c r="O227" s="234"/>
      <c r="P227" s="228"/>
      <c r="Q227" s="230"/>
      <c r="R227" s="230"/>
      <c r="S227" s="230"/>
      <c r="T227" s="230"/>
      <c r="U227" s="230"/>
      <c r="V227" s="230"/>
      <c r="W227" s="230"/>
      <c r="X227" s="230"/>
      <c r="Y227" s="230"/>
      <c r="Z227" s="230"/>
      <c r="AA227" s="230"/>
      <c r="AB227" s="230"/>
      <c r="AC227" s="228"/>
      <c r="AD227" s="230"/>
      <c r="AE227" s="230"/>
      <c r="AF227" s="230"/>
      <c r="AG227" s="230"/>
      <c r="AH227" s="230"/>
      <c r="AI227" s="230"/>
    </row>
    <row r="228" spans="1:35" ht="15">
      <c r="A228" s="228"/>
      <c r="B228" s="229"/>
      <c r="C228" s="230"/>
      <c r="D228" s="231"/>
      <c r="E228" s="231"/>
      <c r="F228" s="230"/>
      <c r="G228" s="232"/>
      <c r="H228" s="228"/>
      <c r="I228" s="233"/>
      <c r="J228" s="230"/>
      <c r="K228" s="230"/>
      <c r="L228" s="230"/>
      <c r="M228" s="230"/>
      <c r="N228" s="230"/>
      <c r="O228" s="234"/>
      <c r="P228" s="228"/>
      <c r="Q228" s="230"/>
      <c r="R228" s="230"/>
      <c r="S228" s="230"/>
      <c r="T228" s="230"/>
      <c r="U228" s="230"/>
      <c r="V228" s="230"/>
      <c r="W228" s="230"/>
      <c r="X228" s="230"/>
      <c r="Y228" s="230"/>
      <c r="Z228" s="230"/>
      <c r="AA228" s="230"/>
      <c r="AB228" s="230"/>
      <c r="AC228" s="228"/>
      <c r="AD228" s="230"/>
      <c r="AE228" s="230"/>
      <c r="AF228" s="230"/>
      <c r="AG228" s="230"/>
      <c r="AH228" s="230"/>
      <c r="AI228" s="230"/>
    </row>
    <row r="229" spans="1:35" ht="15">
      <c r="A229" s="228"/>
      <c r="B229" s="229"/>
      <c r="C229" s="230"/>
      <c r="D229" s="231"/>
      <c r="E229" s="231"/>
      <c r="F229" s="230"/>
      <c r="G229" s="232"/>
      <c r="H229" s="228"/>
      <c r="I229" s="233"/>
      <c r="J229" s="230"/>
      <c r="K229" s="230"/>
      <c r="L229" s="230"/>
      <c r="M229" s="230"/>
      <c r="N229" s="230"/>
      <c r="O229" s="234"/>
      <c r="P229" s="228"/>
      <c r="Q229" s="230"/>
      <c r="R229" s="230"/>
      <c r="S229" s="230"/>
      <c r="T229" s="230"/>
      <c r="U229" s="230"/>
      <c r="V229" s="230"/>
      <c r="W229" s="230"/>
      <c r="X229" s="230"/>
      <c r="Y229" s="230"/>
      <c r="Z229" s="230"/>
      <c r="AA229" s="230"/>
      <c r="AB229" s="230"/>
      <c r="AC229" s="228"/>
      <c r="AD229" s="230"/>
      <c r="AE229" s="230"/>
      <c r="AF229" s="230"/>
      <c r="AG229" s="230"/>
      <c r="AH229" s="230"/>
      <c r="AI229" s="230"/>
    </row>
    <row r="230" spans="1:35" ht="15">
      <c r="A230" s="228"/>
      <c r="B230" s="229"/>
      <c r="C230" s="230"/>
      <c r="D230" s="231"/>
      <c r="E230" s="231"/>
      <c r="F230" s="230"/>
      <c r="G230" s="232"/>
      <c r="H230" s="228"/>
      <c r="I230" s="233"/>
      <c r="J230" s="230"/>
      <c r="K230" s="230"/>
      <c r="L230" s="230"/>
      <c r="M230" s="230"/>
      <c r="N230" s="230"/>
      <c r="O230" s="234"/>
      <c r="P230" s="228"/>
      <c r="Q230" s="230"/>
      <c r="R230" s="230"/>
      <c r="S230" s="230"/>
      <c r="T230" s="230"/>
      <c r="U230" s="230"/>
      <c r="V230" s="230"/>
      <c r="W230" s="230"/>
      <c r="X230" s="230"/>
      <c r="Y230" s="230"/>
      <c r="Z230" s="230"/>
      <c r="AA230" s="230"/>
      <c r="AB230" s="230"/>
      <c r="AC230" s="228"/>
      <c r="AD230" s="230"/>
      <c r="AE230" s="230"/>
      <c r="AF230" s="230"/>
      <c r="AG230" s="230"/>
      <c r="AH230" s="230"/>
      <c r="AI230" s="230"/>
    </row>
    <row r="231" spans="1:35" ht="15">
      <c r="A231" s="228"/>
      <c r="B231" s="229"/>
      <c r="C231" s="230"/>
      <c r="D231" s="231"/>
      <c r="E231" s="231"/>
      <c r="F231" s="230"/>
      <c r="G231" s="232"/>
      <c r="H231" s="228"/>
      <c r="I231" s="233"/>
      <c r="J231" s="230"/>
      <c r="K231" s="230"/>
      <c r="L231" s="230"/>
      <c r="M231" s="230"/>
      <c r="N231" s="230"/>
      <c r="O231" s="234"/>
      <c r="P231" s="228"/>
      <c r="Q231" s="230"/>
      <c r="R231" s="230"/>
      <c r="S231" s="230"/>
      <c r="T231" s="230"/>
      <c r="U231" s="230"/>
      <c r="V231" s="230"/>
      <c r="W231" s="230"/>
      <c r="X231" s="230"/>
      <c r="Y231" s="230"/>
      <c r="Z231" s="230"/>
      <c r="AA231" s="230"/>
      <c r="AB231" s="230"/>
      <c r="AC231" s="228"/>
      <c r="AD231" s="230"/>
      <c r="AE231" s="230"/>
      <c r="AF231" s="230"/>
      <c r="AG231" s="230"/>
      <c r="AH231" s="230"/>
      <c r="AI231" s="230"/>
    </row>
    <row r="232" spans="1:35" ht="15">
      <c r="A232" s="228"/>
      <c r="B232" s="229"/>
      <c r="C232" s="230"/>
      <c r="D232" s="231"/>
      <c r="E232" s="231"/>
      <c r="F232" s="230"/>
      <c r="G232" s="232"/>
      <c r="H232" s="228"/>
      <c r="I232" s="233"/>
      <c r="J232" s="230"/>
      <c r="K232" s="230"/>
      <c r="L232" s="230"/>
      <c r="M232" s="230"/>
      <c r="N232" s="230"/>
      <c r="O232" s="234"/>
      <c r="P232" s="228"/>
      <c r="Q232" s="230"/>
      <c r="R232" s="230"/>
      <c r="S232" s="230"/>
      <c r="T232" s="230"/>
      <c r="U232" s="230"/>
      <c r="V232" s="230"/>
      <c r="W232" s="230"/>
      <c r="X232" s="230"/>
      <c r="Y232" s="230"/>
      <c r="Z232" s="230"/>
      <c r="AA232" s="230"/>
      <c r="AB232" s="230"/>
      <c r="AC232" s="228"/>
      <c r="AD232" s="230"/>
      <c r="AE232" s="230"/>
      <c r="AF232" s="230"/>
      <c r="AG232" s="230"/>
      <c r="AH232" s="230"/>
      <c r="AI232" s="230"/>
    </row>
    <row r="233" spans="1:35" ht="15">
      <c r="A233" s="228"/>
      <c r="B233" s="229"/>
      <c r="C233" s="230"/>
      <c r="D233" s="231"/>
      <c r="E233" s="231"/>
      <c r="F233" s="230"/>
      <c r="G233" s="232"/>
      <c r="H233" s="228"/>
      <c r="I233" s="233"/>
      <c r="J233" s="230"/>
      <c r="K233" s="230"/>
      <c r="L233" s="230"/>
      <c r="M233" s="230"/>
      <c r="N233" s="230"/>
      <c r="O233" s="234"/>
      <c r="P233" s="228"/>
      <c r="Q233" s="230"/>
      <c r="R233" s="230"/>
      <c r="S233" s="230"/>
      <c r="T233" s="230"/>
      <c r="U233" s="230"/>
      <c r="V233" s="230"/>
      <c r="W233" s="230"/>
      <c r="X233" s="230"/>
      <c r="Y233" s="230"/>
      <c r="Z233" s="230"/>
      <c r="AA233" s="230"/>
      <c r="AB233" s="230"/>
      <c r="AC233" s="228"/>
      <c r="AD233" s="230"/>
      <c r="AE233" s="230"/>
      <c r="AF233" s="230"/>
      <c r="AG233" s="230"/>
      <c r="AH233" s="230"/>
      <c r="AI233" s="230"/>
    </row>
    <row r="234" spans="1:35" ht="15">
      <c r="A234" s="228"/>
      <c r="B234" s="229"/>
      <c r="C234" s="230"/>
      <c r="D234" s="231"/>
      <c r="E234" s="231"/>
      <c r="F234" s="230"/>
      <c r="G234" s="232"/>
      <c r="H234" s="228"/>
      <c r="I234" s="233"/>
      <c r="J234" s="230"/>
      <c r="K234" s="230"/>
      <c r="L234" s="230"/>
      <c r="M234" s="230"/>
      <c r="N234" s="230"/>
      <c r="O234" s="234"/>
      <c r="P234" s="228"/>
      <c r="Q234" s="230"/>
      <c r="R234" s="230"/>
      <c r="S234" s="230"/>
      <c r="T234" s="230"/>
      <c r="U234" s="230"/>
      <c r="V234" s="230"/>
      <c r="W234" s="230"/>
      <c r="X234" s="230"/>
      <c r="Y234" s="230"/>
      <c r="Z234" s="230"/>
      <c r="AA234" s="230"/>
      <c r="AB234" s="230"/>
      <c r="AC234" s="228"/>
      <c r="AD234" s="230"/>
      <c r="AE234" s="230"/>
      <c r="AF234" s="230"/>
      <c r="AG234" s="230"/>
      <c r="AH234" s="230"/>
      <c r="AI234" s="230"/>
    </row>
    <row r="235" spans="1:35" ht="15">
      <c r="A235" s="228"/>
      <c r="B235" s="229"/>
      <c r="C235" s="230"/>
      <c r="D235" s="231"/>
      <c r="E235" s="231"/>
      <c r="F235" s="230"/>
      <c r="G235" s="232"/>
      <c r="H235" s="228"/>
      <c r="I235" s="233"/>
      <c r="J235" s="230"/>
      <c r="K235" s="230"/>
      <c r="L235" s="230"/>
      <c r="M235" s="230"/>
      <c r="N235" s="230"/>
      <c r="O235" s="234"/>
      <c r="P235" s="228"/>
      <c r="Q235" s="230"/>
      <c r="R235" s="230"/>
      <c r="S235" s="230"/>
      <c r="T235" s="230"/>
      <c r="U235" s="230"/>
      <c r="V235" s="230"/>
      <c r="W235" s="230"/>
      <c r="X235" s="230"/>
      <c r="Y235" s="230"/>
      <c r="Z235" s="230"/>
      <c r="AA235" s="230"/>
      <c r="AB235" s="230"/>
      <c r="AC235" s="228"/>
      <c r="AD235" s="230"/>
      <c r="AE235" s="230"/>
      <c r="AF235" s="230"/>
      <c r="AG235" s="230"/>
      <c r="AH235" s="230"/>
      <c r="AI235" s="230"/>
    </row>
    <row r="236" spans="1:35" ht="15">
      <c r="A236" s="228"/>
      <c r="B236" s="229"/>
      <c r="C236" s="230"/>
      <c r="D236" s="231"/>
      <c r="E236" s="231"/>
      <c r="F236" s="230"/>
      <c r="G236" s="232"/>
      <c r="H236" s="228"/>
      <c r="I236" s="233"/>
      <c r="J236" s="230"/>
      <c r="K236" s="230"/>
      <c r="L236" s="230"/>
      <c r="M236" s="230"/>
      <c r="N236" s="230"/>
      <c r="O236" s="234"/>
      <c r="P236" s="228"/>
      <c r="Q236" s="230"/>
      <c r="R236" s="230"/>
      <c r="S236" s="230"/>
      <c r="T236" s="230"/>
      <c r="U236" s="230"/>
      <c r="V236" s="230"/>
      <c r="W236" s="230"/>
      <c r="X236" s="230"/>
      <c r="Y236" s="230"/>
      <c r="Z236" s="230"/>
      <c r="AA236" s="230"/>
      <c r="AB236" s="230"/>
      <c r="AC236" s="228"/>
      <c r="AD236" s="230"/>
      <c r="AE236" s="230"/>
      <c r="AF236" s="230"/>
      <c r="AG236" s="230"/>
      <c r="AH236" s="230"/>
      <c r="AI236" s="230"/>
    </row>
    <row r="237" spans="1:35" ht="15">
      <c r="A237" s="228"/>
      <c r="B237" s="229"/>
      <c r="C237" s="230"/>
      <c r="D237" s="231"/>
      <c r="E237" s="231"/>
      <c r="F237" s="230"/>
      <c r="G237" s="232"/>
      <c r="H237" s="228"/>
      <c r="I237" s="233"/>
      <c r="J237" s="230"/>
      <c r="K237" s="230"/>
      <c r="L237" s="230"/>
      <c r="M237" s="230"/>
      <c r="N237" s="230"/>
      <c r="O237" s="234"/>
      <c r="P237" s="228"/>
      <c r="Q237" s="230"/>
      <c r="R237" s="230"/>
      <c r="S237" s="230"/>
      <c r="T237" s="230"/>
      <c r="U237" s="230"/>
      <c r="V237" s="230"/>
      <c r="W237" s="230"/>
      <c r="X237" s="230"/>
      <c r="Y237" s="230"/>
      <c r="Z237" s="230"/>
      <c r="AA237" s="230"/>
      <c r="AB237" s="230"/>
      <c r="AC237" s="228"/>
      <c r="AD237" s="230"/>
      <c r="AE237" s="230"/>
      <c r="AF237" s="230"/>
      <c r="AG237" s="230"/>
      <c r="AH237" s="230"/>
      <c r="AI237" s="230"/>
    </row>
    <row r="238" spans="1:35" ht="15">
      <c r="A238" s="228"/>
      <c r="B238" s="229"/>
      <c r="C238" s="230"/>
      <c r="D238" s="231"/>
      <c r="E238" s="231"/>
      <c r="F238" s="230"/>
      <c r="G238" s="232"/>
      <c r="H238" s="228"/>
      <c r="I238" s="233"/>
      <c r="J238" s="230"/>
      <c r="K238" s="230"/>
      <c r="L238" s="230"/>
      <c r="M238" s="230"/>
      <c r="N238" s="230"/>
      <c r="O238" s="234"/>
      <c r="P238" s="228"/>
      <c r="Q238" s="230"/>
      <c r="R238" s="230"/>
      <c r="S238" s="230"/>
      <c r="T238" s="230"/>
      <c r="U238" s="230"/>
      <c r="V238" s="230"/>
      <c r="W238" s="230"/>
      <c r="X238" s="230"/>
      <c r="Y238" s="230"/>
      <c r="Z238" s="230"/>
      <c r="AA238" s="230"/>
      <c r="AB238" s="230"/>
      <c r="AC238" s="228"/>
      <c r="AD238" s="230"/>
      <c r="AE238" s="230"/>
      <c r="AF238" s="230"/>
      <c r="AG238" s="230"/>
      <c r="AH238" s="230"/>
      <c r="AI238" s="230"/>
    </row>
    <row r="239" spans="1:35" ht="15">
      <c r="A239" s="228"/>
      <c r="B239" s="229"/>
      <c r="C239" s="230"/>
      <c r="D239" s="231"/>
      <c r="E239" s="231"/>
      <c r="F239" s="230"/>
      <c r="G239" s="232"/>
      <c r="H239" s="228"/>
      <c r="I239" s="233"/>
      <c r="J239" s="230"/>
      <c r="K239" s="230"/>
      <c r="L239" s="230"/>
      <c r="M239" s="230"/>
      <c r="N239" s="230"/>
      <c r="O239" s="234"/>
      <c r="P239" s="228"/>
      <c r="Q239" s="230"/>
      <c r="R239" s="230"/>
      <c r="S239" s="230"/>
      <c r="T239" s="230"/>
      <c r="U239" s="230"/>
      <c r="V239" s="230"/>
      <c r="W239" s="230"/>
      <c r="X239" s="230"/>
      <c r="Y239" s="230"/>
      <c r="Z239" s="230"/>
      <c r="AA239" s="230"/>
      <c r="AB239" s="230"/>
      <c r="AC239" s="228"/>
      <c r="AD239" s="230"/>
      <c r="AE239" s="230"/>
      <c r="AF239" s="230"/>
      <c r="AG239" s="230"/>
      <c r="AH239" s="230"/>
      <c r="AI239" s="230"/>
    </row>
    <row r="240" spans="1:35" ht="15">
      <c r="A240" s="228"/>
      <c r="B240" s="229"/>
      <c r="C240" s="230"/>
      <c r="D240" s="231"/>
      <c r="E240" s="231"/>
      <c r="F240" s="230"/>
      <c r="G240" s="232"/>
      <c r="H240" s="228"/>
      <c r="I240" s="233"/>
      <c r="J240" s="230"/>
      <c r="K240" s="230"/>
      <c r="L240" s="230"/>
      <c r="M240" s="230"/>
      <c r="N240" s="230"/>
      <c r="O240" s="234"/>
      <c r="P240" s="228"/>
      <c r="Q240" s="230"/>
      <c r="R240" s="230"/>
      <c r="S240" s="230"/>
      <c r="T240" s="230"/>
      <c r="U240" s="230"/>
      <c r="V240" s="230"/>
      <c r="W240" s="230"/>
      <c r="X240" s="230"/>
      <c r="Y240" s="230"/>
      <c r="Z240" s="230"/>
      <c r="AA240" s="230"/>
      <c r="AB240" s="230"/>
      <c r="AC240" s="228"/>
      <c r="AD240" s="230"/>
      <c r="AE240" s="230"/>
      <c r="AF240" s="230"/>
      <c r="AG240" s="230"/>
      <c r="AH240" s="230"/>
      <c r="AI240" s="230"/>
    </row>
    <row r="241" spans="1:35" ht="15">
      <c r="A241" s="228"/>
      <c r="B241" s="229"/>
      <c r="C241" s="230"/>
      <c r="D241" s="231"/>
      <c r="E241" s="231"/>
      <c r="F241" s="230"/>
      <c r="G241" s="232"/>
      <c r="H241" s="228"/>
      <c r="I241" s="233"/>
      <c r="J241" s="230"/>
      <c r="K241" s="230"/>
      <c r="L241" s="230"/>
      <c r="M241" s="230"/>
      <c r="N241" s="230"/>
      <c r="O241" s="234"/>
      <c r="P241" s="228"/>
      <c r="Q241" s="230"/>
      <c r="R241" s="230"/>
      <c r="S241" s="230"/>
      <c r="T241" s="230"/>
      <c r="U241" s="230"/>
      <c r="V241" s="230"/>
      <c r="W241" s="230"/>
      <c r="X241" s="230"/>
      <c r="Y241" s="230"/>
      <c r="Z241" s="230"/>
      <c r="AA241" s="230"/>
      <c r="AB241" s="230"/>
      <c r="AC241" s="228"/>
      <c r="AD241" s="230"/>
      <c r="AE241" s="230"/>
      <c r="AF241" s="230"/>
      <c r="AG241" s="230"/>
      <c r="AH241" s="230"/>
      <c r="AI241" s="230"/>
    </row>
    <row r="242" spans="1:35" ht="15">
      <c r="A242" s="228"/>
      <c r="B242" s="229"/>
      <c r="C242" s="230"/>
      <c r="D242" s="231"/>
      <c r="E242" s="231"/>
      <c r="F242" s="230"/>
      <c r="G242" s="232"/>
      <c r="H242" s="228"/>
      <c r="I242" s="233"/>
      <c r="J242" s="230"/>
      <c r="K242" s="230"/>
      <c r="L242" s="230"/>
      <c r="M242" s="230"/>
      <c r="N242" s="230"/>
      <c r="O242" s="234"/>
      <c r="P242" s="228"/>
      <c r="Q242" s="230"/>
      <c r="R242" s="230"/>
      <c r="S242" s="230"/>
      <c r="T242" s="230"/>
      <c r="U242" s="230"/>
      <c r="V242" s="230"/>
      <c r="W242" s="230"/>
      <c r="X242" s="230"/>
      <c r="Y242" s="230"/>
      <c r="Z242" s="230"/>
      <c r="AA242" s="230"/>
      <c r="AB242" s="230"/>
      <c r="AC242" s="228"/>
      <c r="AD242" s="230"/>
      <c r="AE242" s="230"/>
      <c r="AF242" s="230"/>
      <c r="AG242" s="230"/>
      <c r="AH242" s="230"/>
      <c r="AI242" s="230"/>
    </row>
    <row r="243" spans="1:35" ht="15">
      <c r="A243" s="228"/>
      <c r="B243" s="229"/>
      <c r="C243" s="230"/>
      <c r="D243" s="231"/>
      <c r="E243" s="231"/>
      <c r="F243" s="230"/>
      <c r="G243" s="232"/>
      <c r="H243" s="228"/>
      <c r="I243" s="233"/>
      <c r="J243" s="230"/>
      <c r="K243" s="230"/>
      <c r="L243" s="230"/>
      <c r="M243" s="230"/>
      <c r="N243" s="230"/>
      <c r="O243" s="234"/>
      <c r="P243" s="228"/>
      <c r="Q243" s="230"/>
      <c r="R243" s="230"/>
      <c r="S243" s="230"/>
      <c r="T243" s="230"/>
      <c r="U243" s="230"/>
      <c r="V243" s="230"/>
      <c r="W243" s="230"/>
      <c r="X243" s="230"/>
      <c r="Y243" s="230"/>
      <c r="Z243" s="230"/>
      <c r="AA243" s="230"/>
      <c r="AB243" s="230"/>
      <c r="AC243" s="228"/>
      <c r="AD243" s="230"/>
      <c r="AE243" s="230"/>
      <c r="AF243" s="230"/>
      <c r="AG243" s="230"/>
      <c r="AH243" s="230"/>
      <c r="AI243" s="230"/>
    </row>
    <row r="244" spans="1:35" ht="15">
      <c r="A244" s="228"/>
      <c r="B244" s="229"/>
      <c r="C244" s="230"/>
      <c r="D244" s="231"/>
      <c r="E244" s="231"/>
      <c r="F244" s="230"/>
      <c r="G244" s="232"/>
      <c r="H244" s="228"/>
      <c r="I244" s="233"/>
      <c r="J244" s="230"/>
      <c r="K244" s="230"/>
      <c r="L244" s="230"/>
      <c r="M244" s="230"/>
      <c r="N244" s="230"/>
      <c r="O244" s="234"/>
      <c r="P244" s="228"/>
      <c r="Q244" s="230"/>
      <c r="R244" s="230"/>
      <c r="S244" s="230"/>
      <c r="T244" s="230"/>
      <c r="U244" s="230"/>
      <c r="V244" s="230"/>
      <c r="W244" s="230"/>
      <c r="X244" s="230"/>
      <c r="Y244" s="230"/>
      <c r="Z244" s="230"/>
      <c r="AA244" s="230"/>
      <c r="AB244" s="230"/>
      <c r="AC244" s="228"/>
      <c r="AD244" s="230"/>
      <c r="AE244" s="230"/>
      <c r="AF244" s="230"/>
      <c r="AG244" s="230"/>
      <c r="AH244" s="230"/>
      <c r="AI244" s="230"/>
    </row>
    <row r="245" spans="1:35" ht="15">
      <c r="A245" s="228"/>
      <c r="B245" s="229"/>
      <c r="C245" s="230"/>
      <c r="D245" s="231"/>
      <c r="E245" s="231"/>
      <c r="F245" s="230"/>
      <c r="G245" s="232"/>
      <c r="H245" s="228"/>
      <c r="I245" s="233"/>
      <c r="J245" s="230"/>
      <c r="K245" s="230"/>
      <c r="L245" s="230"/>
      <c r="M245" s="230"/>
      <c r="N245" s="230"/>
      <c r="O245" s="234"/>
      <c r="P245" s="228"/>
      <c r="Q245" s="230"/>
      <c r="R245" s="230"/>
      <c r="S245" s="230"/>
      <c r="T245" s="230"/>
      <c r="U245" s="230"/>
      <c r="V245" s="230"/>
      <c r="W245" s="230"/>
      <c r="X245" s="230"/>
      <c r="Y245" s="230"/>
      <c r="Z245" s="230"/>
      <c r="AA245" s="230"/>
      <c r="AB245" s="230"/>
      <c r="AC245" s="228"/>
      <c r="AD245" s="230"/>
      <c r="AE245" s="230"/>
      <c r="AF245" s="230"/>
      <c r="AG245" s="230"/>
      <c r="AH245" s="230"/>
      <c r="AI245" s="230"/>
    </row>
    <row r="246" spans="1:35" ht="15">
      <c r="A246" s="228"/>
      <c r="B246" s="229"/>
      <c r="C246" s="230"/>
      <c r="D246" s="231"/>
      <c r="E246" s="231"/>
      <c r="F246" s="230"/>
      <c r="G246" s="232"/>
      <c r="H246" s="228"/>
      <c r="I246" s="233"/>
      <c r="J246" s="230"/>
      <c r="K246" s="230"/>
      <c r="L246" s="230"/>
      <c r="M246" s="230"/>
      <c r="N246" s="230"/>
      <c r="O246" s="234"/>
      <c r="P246" s="228"/>
      <c r="Q246" s="230"/>
      <c r="R246" s="230"/>
      <c r="S246" s="230"/>
      <c r="T246" s="230"/>
      <c r="U246" s="230"/>
      <c r="V246" s="230"/>
      <c r="W246" s="230"/>
      <c r="X246" s="230"/>
      <c r="Y246" s="230"/>
      <c r="Z246" s="230"/>
      <c r="AA246" s="230"/>
      <c r="AB246" s="230"/>
      <c r="AC246" s="228"/>
      <c r="AD246" s="230"/>
      <c r="AE246" s="230"/>
      <c r="AF246" s="230"/>
      <c r="AG246" s="230"/>
      <c r="AH246" s="230"/>
      <c r="AI246" s="230"/>
    </row>
    <row r="247" spans="1:35" ht="15">
      <c r="A247" s="228"/>
      <c r="B247" s="229"/>
      <c r="C247" s="230"/>
      <c r="D247" s="231"/>
      <c r="E247" s="231"/>
      <c r="F247" s="230"/>
      <c r="G247" s="232"/>
      <c r="H247" s="228"/>
      <c r="I247" s="233"/>
      <c r="J247" s="230"/>
      <c r="K247" s="230"/>
      <c r="L247" s="230"/>
      <c r="M247" s="230"/>
      <c r="N247" s="230"/>
      <c r="O247" s="234"/>
      <c r="P247" s="228"/>
      <c r="Q247" s="230"/>
      <c r="R247" s="230"/>
      <c r="S247" s="230"/>
      <c r="T247" s="230"/>
      <c r="U247" s="230"/>
      <c r="V247" s="230"/>
      <c r="W247" s="230"/>
      <c r="X247" s="230"/>
      <c r="Y247" s="230"/>
      <c r="Z247" s="230"/>
      <c r="AA247" s="230"/>
      <c r="AB247" s="230"/>
      <c r="AC247" s="228"/>
      <c r="AD247" s="230"/>
      <c r="AE247" s="230"/>
      <c r="AF247" s="230"/>
      <c r="AG247" s="230"/>
      <c r="AH247" s="230"/>
      <c r="AI247" s="230"/>
    </row>
    <row r="248" spans="1:35" ht="15">
      <c r="A248" s="228"/>
      <c r="B248" s="229"/>
      <c r="C248" s="230"/>
      <c r="D248" s="231"/>
      <c r="E248" s="231"/>
      <c r="F248" s="230"/>
      <c r="G248" s="232"/>
      <c r="H248" s="228"/>
      <c r="I248" s="233"/>
      <c r="J248" s="230"/>
      <c r="K248" s="230"/>
      <c r="L248" s="230"/>
      <c r="M248" s="230"/>
      <c r="N248" s="230"/>
      <c r="O248" s="234"/>
      <c r="P248" s="228"/>
      <c r="Q248" s="230"/>
      <c r="R248" s="230"/>
      <c r="S248" s="230"/>
      <c r="T248" s="230"/>
      <c r="U248" s="230"/>
      <c r="V248" s="230"/>
      <c r="W248" s="230"/>
      <c r="X248" s="230"/>
      <c r="Y248" s="230"/>
      <c r="Z248" s="230"/>
      <c r="AA248" s="230"/>
      <c r="AB248" s="230"/>
      <c r="AC248" s="228"/>
      <c r="AD248" s="230"/>
      <c r="AE248" s="230"/>
      <c r="AF248" s="230"/>
      <c r="AG248" s="230"/>
      <c r="AH248" s="230"/>
      <c r="AI248" s="230"/>
    </row>
    <row r="249" spans="1:35" ht="15">
      <c r="A249" s="228"/>
      <c r="B249" s="229"/>
      <c r="C249" s="230"/>
      <c r="D249" s="231"/>
      <c r="E249" s="231"/>
      <c r="F249" s="230"/>
      <c r="G249" s="232"/>
      <c r="H249" s="228"/>
      <c r="I249" s="233"/>
      <c r="J249" s="230"/>
      <c r="K249" s="230"/>
      <c r="L249" s="230"/>
      <c r="M249" s="230"/>
      <c r="N249" s="230"/>
      <c r="O249" s="234"/>
      <c r="P249" s="228"/>
      <c r="Q249" s="230"/>
      <c r="R249" s="230"/>
      <c r="S249" s="230"/>
      <c r="T249" s="230"/>
      <c r="U249" s="230"/>
      <c r="V249" s="230"/>
      <c r="W249" s="230"/>
      <c r="X249" s="230"/>
      <c r="Y249" s="230"/>
      <c r="Z249" s="230"/>
      <c r="AA249" s="230"/>
      <c r="AB249" s="230"/>
      <c r="AC249" s="228"/>
      <c r="AD249" s="230"/>
      <c r="AE249" s="230"/>
      <c r="AF249" s="230"/>
      <c r="AG249" s="230"/>
      <c r="AH249" s="230"/>
      <c r="AI249" s="230"/>
    </row>
    <row r="250" spans="1:35" ht="15">
      <c r="A250" s="228"/>
      <c r="B250" s="229"/>
      <c r="C250" s="230"/>
      <c r="D250" s="231"/>
      <c r="E250" s="231"/>
      <c r="F250" s="230"/>
      <c r="G250" s="232"/>
      <c r="H250" s="228"/>
      <c r="I250" s="233"/>
      <c r="J250" s="230"/>
      <c r="K250" s="230"/>
      <c r="L250" s="230"/>
      <c r="M250" s="230"/>
      <c r="N250" s="230"/>
      <c r="O250" s="234"/>
      <c r="P250" s="228"/>
      <c r="Q250" s="230"/>
      <c r="R250" s="230"/>
      <c r="S250" s="230"/>
      <c r="T250" s="230"/>
      <c r="U250" s="230"/>
      <c r="V250" s="230"/>
      <c r="W250" s="230"/>
      <c r="X250" s="230"/>
      <c r="Y250" s="230"/>
      <c r="Z250" s="230"/>
      <c r="AA250" s="230"/>
      <c r="AB250" s="230"/>
      <c r="AC250" s="228"/>
      <c r="AD250" s="230"/>
      <c r="AE250" s="230"/>
      <c r="AF250" s="230"/>
      <c r="AG250" s="230"/>
      <c r="AH250" s="230"/>
      <c r="AI250" s="230"/>
    </row>
    <row r="251" spans="1:35" ht="15">
      <c r="A251" s="228"/>
      <c r="B251" s="229"/>
      <c r="C251" s="230"/>
      <c r="D251" s="231"/>
      <c r="E251" s="231"/>
      <c r="F251" s="230"/>
      <c r="G251" s="232"/>
      <c r="H251" s="228"/>
      <c r="I251" s="233"/>
      <c r="J251" s="230"/>
      <c r="K251" s="230"/>
      <c r="L251" s="230"/>
      <c r="M251" s="230"/>
      <c r="N251" s="230"/>
      <c r="O251" s="234"/>
      <c r="P251" s="228"/>
      <c r="Q251" s="230"/>
      <c r="R251" s="230"/>
      <c r="S251" s="230"/>
      <c r="T251" s="230"/>
      <c r="U251" s="230"/>
      <c r="V251" s="230"/>
      <c r="W251" s="230"/>
      <c r="X251" s="230"/>
      <c r="Y251" s="230"/>
      <c r="Z251" s="230"/>
      <c r="AA251" s="230"/>
      <c r="AB251" s="230"/>
      <c r="AC251" s="228"/>
      <c r="AD251" s="230"/>
      <c r="AE251" s="230"/>
      <c r="AF251" s="230"/>
      <c r="AG251" s="230"/>
      <c r="AH251" s="230"/>
      <c r="AI251" s="230"/>
    </row>
    <row r="252" spans="1:35" ht="15">
      <c r="A252" s="228"/>
      <c r="B252" s="229"/>
      <c r="C252" s="230"/>
      <c r="D252" s="231"/>
      <c r="E252" s="231"/>
      <c r="F252" s="230"/>
      <c r="G252" s="232"/>
      <c r="H252" s="228"/>
      <c r="I252" s="233"/>
      <c r="J252" s="230"/>
      <c r="K252" s="230"/>
      <c r="L252" s="230"/>
      <c r="M252" s="230"/>
      <c r="N252" s="230"/>
      <c r="O252" s="234"/>
      <c r="P252" s="228"/>
      <c r="Q252" s="230"/>
      <c r="R252" s="230"/>
      <c r="S252" s="230"/>
      <c r="T252" s="230"/>
      <c r="U252" s="230"/>
      <c r="V252" s="230"/>
      <c r="W252" s="230"/>
      <c r="X252" s="230"/>
      <c r="Y252" s="230"/>
      <c r="Z252" s="230"/>
      <c r="AA252" s="230"/>
      <c r="AB252" s="230"/>
      <c r="AC252" s="228"/>
      <c r="AD252" s="230"/>
      <c r="AE252" s="230"/>
      <c r="AF252" s="230"/>
      <c r="AG252" s="230"/>
      <c r="AH252" s="230"/>
      <c r="AI252" s="230"/>
    </row>
    <row r="253" spans="1:35" ht="15">
      <c r="A253" s="228"/>
      <c r="B253" s="229"/>
      <c r="C253" s="230"/>
      <c r="D253" s="231"/>
      <c r="E253" s="231"/>
      <c r="F253" s="230"/>
      <c r="G253" s="232"/>
      <c r="H253" s="228"/>
      <c r="I253" s="233"/>
      <c r="J253" s="230"/>
      <c r="K253" s="230"/>
      <c r="L253" s="230"/>
      <c r="M253" s="230"/>
      <c r="N253" s="230"/>
      <c r="O253" s="234"/>
      <c r="P253" s="228"/>
      <c r="Q253" s="230"/>
      <c r="R253" s="230"/>
      <c r="S253" s="230"/>
      <c r="T253" s="230"/>
      <c r="U253" s="230"/>
      <c r="V253" s="230"/>
      <c r="W253" s="230"/>
      <c r="X253" s="230"/>
      <c r="Y253" s="230"/>
      <c r="Z253" s="230"/>
      <c r="AA253" s="230"/>
      <c r="AB253" s="230"/>
      <c r="AC253" s="228"/>
      <c r="AD253" s="230"/>
      <c r="AE253" s="230"/>
      <c r="AF253" s="230"/>
      <c r="AG253" s="230"/>
      <c r="AH253" s="230"/>
      <c r="AI253" s="230"/>
    </row>
    <row r="254" spans="1:35" ht="15">
      <c r="A254" s="228"/>
      <c r="B254" s="229"/>
      <c r="C254" s="230"/>
      <c r="D254" s="231"/>
      <c r="E254" s="231"/>
      <c r="F254" s="230"/>
      <c r="G254" s="232"/>
      <c r="H254" s="228"/>
      <c r="I254" s="233"/>
      <c r="J254" s="230"/>
      <c r="K254" s="230"/>
      <c r="L254" s="230"/>
      <c r="M254" s="230"/>
      <c r="N254" s="230"/>
      <c r="O254" s="234"/>
      <c r="P254" s="228"/>
      <c r="Q254" s="230"/>
      <c r="R254" s="230"/>
      <c r="S254" s="230"/>
      <c r="T254" s="230"/>
      <c r="U254" s="230"/>
      <c r="V254" s="230"/>
      <c r="W254" s="230"/>
      <c r="X254" s="230"/>
      <c r="Y254" s="230"/>
      <c r="Z254" s="230"/>
      <c r="AA254" s="230"/>
      <c r="AB254" s="230"/>
      <c r="AC254" s="228"/>
      <c r="AD254" s="230"/>
      <c r="AE254" s="230"/>
      <c r="AF254" s="230"/>
      <c r="AG254" s="230"/>
      <c r="AH254" s="230"/>
      <c r="AI254" s="230"/>
    </row>
    <row r="255" spans="1:35" ht="15">
      <c r="A255" s="228"/>
      <c r="B255" s="229"/>
      <c r="C255" s="230"/>
      <c r="D255" s="231"/>
      <c r="E255" s="231"/>
      <c r="F255" s="230"/>
      <c r="G255" s="232"/>
      <c r="H255" s="228"/>
      <c r="I255" s="233"/>
      <c r="J255" s="230"/>
      <c r="K255" s="230"/>
      <c r="L255" s="230"/>
      <c r="M255" s="230"/>
      <c r="N255" s="230"/>
      <c r="O255" s="234"/>
      <c r="P255" s="228"/>
      <c r="Q255" s="230"/>
      <c r="R255" s="230"/>
      <c r="S255" s="230"/>
      <c r="T255" s="230"/>
      <c r="U255" s="230"/>
      <c r="V255" s="230"/>
      <c r="W255" s="230"/>
      <c r="X255" s="230"/>
      <c r="Y255" s="230"/>
      <c r="Z255" s="230"/>
      <c r="AA255" s="230"/>
      <c r="AB255" s="230"/>
      <c r="AC255" s="228"/>
      <c r="AD255" s="230"/>
      <c r="AE255" s="230"/>
      <c r="AF255" s="230"/>
      <c r="AG255" s="230"/>
      <c r="AH255" s="230"/>
      <c r="AI255" s="230"/>
    </row>
    <row r="256" spans="1:35" ht="15">
      <c r="A256" s="228"/>
      <c r="B256" s="229"/>
      <c r="C256" s="230"/>
      <c r="D256" s="231"/>
      <c r="E256" s="231"/>
      <c r="F256" s="230"/>
      <c r="G256" s="232"/>
      <c r="H256" s="228"/>
      <c r="I256" s="233"/>
      <c r="J256" s="230"/>
      <c r="K256" s="230"/>
      <c r="L256" s="230"/>
      <c r="M256" s="230"/>
      <c r="N256" s="230"/>
      <c r="O256" s="234"/>
      <c r="P256" s="228"/>
      <c r="Q256" s="230"/>
      <c r="R256" s="230"/>
      <c r="S256" s="230"/>
      <c r="T256" s="230"/>
      <c r="U256" s="230"/>
      <c r="V256" s="230"/>
      <c r="W256" s="230"/>
      <c r="X256" s="230"/>
      <c r="Y256" s="230"/>
      <c r="Z256" s="230"/>
      <c r="AA256" s="230"/>
      <c r="AB256" s="230"/>
      <c r="AC256" s="228"/>
      <c r="AD256" s="230"/>
      <c r="AE256" s="230"/>
      <c r="AF256" s="230"/>
      <c r="AG256" s="230"/>
      <c r="AH256" s="230"/>
      <c r="AI256" s="230"/>
    </row>
    <row r="257" spans="1:35" ht="15">
      <c r="A257" s="228"/>
      <c r="B257" s="229"/>
      <c r="C257" s="230"/>
      <c r="D257" s="231"/>
      <c r="E257" s="231"/>
      <c r="F257" s="230"/>
      <c r="G257" s="232"/>
      <c r="H257" s="228"/>
      <c r="I257" s="233"/>
      <c r="J257" s="230"/>
      <c r="K257" s="230"/>
      <c r="L257" s="230"/>
      <c r="M257" s="230"/>
      <c r="N257" s="230"/>
      <c r="O257" s="234"/>
      <c r="P257" s="228"/>
      <c r="Q257" s="230"/>
      <c r="R257" s="230"/>
      <c r="S257" s="230"/>
      <c r="T257" s="230"/>
      <c r="U257" s="230"/>
      <c r="V257" s="230"/>
      <c r="W257" s="230"/>
      <c r="X257" s="230"/>
      <c r="Y257" s="230"/>
      <c r="Z257" s="230"/>
      <c r="AA257" s="230"/>
      <c r="AB257" s="230"/>
      <c r="AC257" s="228"/>
      <c r="AD257" s="230"/>
      <c r="AE257" s="230"/>
      <c r="AF257" s="230"/>
      <c r="AG257" s="230"/>
      <c r="AH257" s="230"/>
      <c r="AI257" s="230"/>
    </row>
    <row r="258" spans="1:35" ht="15">
      <c r="A258" s="228"/>
      <c r="B258" s="229"/>
      <c r="C258" s="230"/>
      <c r="D258" s="231"/>
      <c r="E258" s="231"/>
      <c r="F258" s="230"/>
      <c r="G258" s="232"/>
      <c r="H258" s="228"/>
      <c r="I258" s="233"/>
      <c r="J258" s="230"/>
      <c r="K258" s="230"/>
      <c r="L258" s="230"/>
      <c r="M258" s="230"/>
      <c r="N258" s="230"/>
      <c r="O258" s="234"/>
      <c r="P258" s="228"/>
      <c r="Q258" s="230"/>
      <c r="R258" s="230"/>
      <c r="S258" s="230"/>
      <c r="T258" s="230"/>
      <c r="U258" s="230"/>
      <c r="V258" s="230"/>
      <c r="W258" s="230"/>
      <c r="X258" s="230"/>
      <c r="Y258" s="230"/>
      <c r="Z258" s="230"/>
      <c r="AA258" s="230"/>
      <c r="AB258" s="230"/>
      <c r="AC258" s="228"/>
      <c r="AD258" s="230"/>
      <c r="AE258" s="230"/>
      <c r="AF258" s="230"/>
      <c r="AG258" s="230"/>
      <c r="AH258" s="230"/>
      <c r="AI258" s="230"/>
    </row>
    <row r="259" spans="1:35" ht="15">
      <c r="A259" s="228"/>
      <c r="B259" s="229"/>
      <c r="C259" s="230"/>
      <c r="D259" s="231"/>
      <c r="E259" s="231"/>
      <c r="F259" s="230"/>
      <c r="G259" s="232"/>
      <c r="H259" s="228"/>
      <c r="I259" s="233"/>
      <c r="J259" s="230"/>
      <c r="K259" s="230"/>
      <c r="L259" s="230"/>
      <c r="M259" s="230"/>
      <c r="N259" s="230"/>
      <c r="O259" s="234"/>
      <c r="P259" s="228"/>
      <c r="Q259" s="230"/>
      <c r="R259" s="230"/>
      <c r="S259" s="230"/>
      <c r="T259" s="230"/>
      <c r="U259" s="230"/>
      <c r="V259" s="230"/>
      <c r="W259" s="230"/>
      <c r="X259" s="230"/>
      <c r="Y259" s="230"/>
      <c r="Z259" s="230"/>
      <c r="AA259" s="230"/>
      <c r="AB259" s="230"/>
      <c r="AC259" s="228"/>
      <c r="AD259" s="230"/>
      <c r="AE259" s="230"/>
      <c r="AF259" s="230"/>
      <c r="AG259" s="230"/>
      <c r="AH259" s="230"/>
      <c r="AI259" s="230"/>
    </row>
    <row r="260" spans="1:35" ht="15">
      <c r="A260" s="228"/>
      <c r="B260" s="229"/>
      <c r="C260" s="230"/>
      <c r="D260" s="231"/>
      <c r="E260" s="231"/>
      <c r="F260" s="230"/>
      <c r="G260" s="232"/>
      <c r="H260" s="228"/>
      <c r="I260" s="233"/>
      <c r="J260" s="230"/>
      <c r="K260" s="230"/>
      <c r="L260" s="230"/>
      <c r="M260" s="230"/>
      <c r="N260" s="230"/>
      <c r="O260" s="234"/>
      <c r="P260" s="228"/>
      <c r="Q260" s="230"/>
      <c r="R260" s="230"/>
      <c r="S260" s="230"/>
      <c r="T260" s="230"/>
      <c r="U260" s="230"/>
      <c r="V260" s="230"/>
      <c r="W260" s="230"/>
      <c r="X260" s="230"/>
      <c r="Y260" s="230"/>
      <c r="Z260" s="230"/>
      <c r="AA260" s="230"/>
      <c r="AB260" s="230"/>
      <c r="AC260" s="228"/>
      <c r="AD260" s="230"/>
      <c r="AE260" s="230"/>
      <c r="AF260" s="230"/>
      <c r="AG260" s="230"/>
      <c r="AH260" s="230"/>
      <c r="AI260" s="230"/>
    </row>
    <row r="261" spans="1:35" ht="15">
      <c r="A261" s="228"/>
      <c r="B261" s="229"/>
      <c r="C261" s="230"/>
      <c r="D261" s="231"/>
      <c r="E261" s="231"/>
      <c r="F261" s="230"/>
      <c r="G261" s="232"/>
      <c r="H261" s="228"/>
      <c r="I261" s="233"/>
      <c r="J261" s="230"/>
      <c r="K261" s="230"/>
      <c r="L261" s="230"/>
      <c r="M261" s="230"/>
      <c r="N261" s="230"/>
      <c r="O261" s="234"/>
      <c r="P261" s="228"/>
      <c r="Q261" s="230"/>
      <c r="R261" s="230"/>
      <c r="S261" s="230"/>
      <c r="T261" s="230"/>
      <c r="U261" s="230"/>
      <c r="V261" s="230"/>
      <c r="W261" s="230"/>
      <c r="X261" s="230"/>
      <c r="Y261" s="230"/>
      <c r="Z261" s="230"/>
      <c r="AA261" s="230"/>
      <c r="AB261" s="230"/>
      <c r="AC261" s="228"/>
      <c r="AD261" s="230"/>
      <c r="AE261" s="230"/>
      <c r="AF261" s="230"/>
      <c r="AG261" s="230"/>
      <c r="AH261" s="230"/>
      <c r="AI261" s="230"/>
    </row>
    <row r="262" spans="1:35" ht="15">
      <c r="A262" s="228"/>
      <c r="B262" s="229"/>
      <c r="C262" s="230"/>
      <c r="D262" s="231"/>
      <c r="E262" s="231"/>
      <c r="F262" s="230"/>
      <c r="G262" s="232"/>
      <c r="H262" s="228"/>
      <c r="I262" s="233"/>
      <c r="J262" s="230"/>
      <c r="K262" s="230"/>
      <c r="L262" s="230"/>
      <c r="M262" s="230"/>
      <c r="N262" s="230"/>
      <c r="O262" s="234"/>
      <c r="P262" s="228"/>
      <c r="Q262" s="230"/>
      <c r="R262" s="230"/>
      <c r="S262" s="230"/>
      <c r="T262" s="230"/>
      <c r="U262" s="230"/>
      <c r="V262" s="230"/>
      <c r="W262" s="230"/>
      <c r="X262" s="230"/>
      <c r="Y262" s="230"/>
      <c r="Z262" s="230"/>
      <c r="AA262" s="230"/>
      <c r="AB262" s="230"/>
      <c r="AC262" s="228"/>
      <c r="AD262" s="230"/>
      <c r="AE262" s="230"/>
      <c r="AF262" s="230"/>
      <c r="AG262" s="230"/>
      <c r="AH262" s="230"/>
      <c r="AI262" s="230"/>
    </row>
    <row r="263" spans="1:35" ht="15">
      <c r="A263" s="228"/>
      <c r="B263" s="229"/>
      <c r="C263" s="230"/>
      <c r="D263" s="231"/>
      <c r="E263" s="231"/>
      <c r="F263" s="230"/>
      <c r="G263" s="232"/>
      <c r="H263" s="228"/>
      <c r="I263" s="233"/>
      <c r="J263" s="230"/>
      <c r="K263" s="230"/>
      <c r="L263" s="230"/>
      <c r="M263" s="230"/>
      <c r="N263" s="230"/>
      <c r="O263" s="234"/>
      <c r="P263" s="228"/>
      <c r="Q263" s="230"/>
      <c r="R263" s="230"/>
      <c r="S263" s="230"/>
      <c r="T263" s="230"/>
      <c r="U263" s="230"/>
      <c r="V263" s="230"/>
      <c r="W263" s="230"/>
      <c r="X263" s="230"/>
      <c r="Y263" s="230"/>
      <c r="Z263" s="230"/>
      <c r="AA263" s="230"/>
      <c r="AB263" s="230"/>
      <c r="AC263" s="228"/>
      <c r="AD263" s="230"/>
      <c r="AE263" s="230"/>
      <c r="AF263" s="230"/>
      <c r="AG263" s="230"/>
      <c r="AH263" s="230"/>
      <c r="AI263" s="230"/>
    </row>
    <row r="264" spans="1:35" ht="15">
      <c r="A264" s="228"/>
      <c r="B264" s="229"/>
      <c r="C264" s="230"/>
      <c r="D264" s="231"/>
      <c r="E264" s="231"/>
      <c r="F264" s="230"/>
      <c r="G264" s="232"/>
      <c r="H264" s="228"/>
      <c r="I264" s="233"/>
      <c r="J264" s="230"/>
      <c r="K264" s="230"/>
      <c r="L264" s="230"/>
      <c r="M264" s="230"/>
      <c r="N264" s="230"/>
      <c r="O264" s="234"/>
      <c r="P264" s="228"/>
      <c r="Q264" s="230"/>
      <c r="R264" s="230"/>
      <c r="S264" s="230"/>
      <c r="T264" s="230"/>
      <c r="U264" s="230"/>
      <c r="V264" s="230"/>
      <c r="W264" s="230"/>
      <c r="X264" s="230"/>
      <c r="Y264" s="230"/>
      <c r="Z264" s="230"/>
      <c r="AA264" s="230"/>
      <c r="AB264" s="230"/>
      <c r="AC264" s="228"/>
      <c r="AD264" s="230"/>
      <c r="AE264" s="230"/>
      <c r="AF264" s="230"/>
      <c r="AG264" s="230"/>
      <c r="AH264" s="230"/>
      <c r="AI264" s="230"/>
    </row>
    <row r="265" spans="1:35" ht="15">
      <c r="A265" s="228"/>
      <c r="B265" s="229"/>
      <c r="C265" s="230"/>
      <c r="D265" s="231"/>
      <c r="E265" s="231"/>
      <c r="F265" s="230"/>
      <c r="G265" s="232"/>
      <c r="H265" s="228"/>
      <c r="I265" s="233"/>
      <c r="J265" s="230"/>
      <c r="K265" s="230"/>
      <c r="L265" s="230"/>
      <c r="M265" s="230"/>
      <c r="N265" s="230"/>
      <c r="O265" s="234"/>
      <c r="P265" s="228"/>
      <c r="Q265" s="230"/>
      <c r="R265" s="230"/>
      <c r="S265" s="230"/>
      <c r="T265" s="230"/>
      <c r="U265" s="230"/>
      <c r="V265" s="230"/>
      <c r="W265" s="230"/>
      <c r="X265" s="230"/>
      <c r="Y265" s="230"/>
      <c r="Z265" s="230"/>
      <c r="AA265" s="230"/>
      <c r="AB265" s="230"/>
      <c r="AC265" s="228"/>
      <c r="AD265" s="230"/>
      <c r="AE265" s="230"/>
      <c r="AF265" s="230"/>
      <c r="AG265" s="230"/>
      <c r="AH265" s="230"/>
      <c r="AI265" s="230"/>
    </row>
    <row r="266" spans="1:35" ht="15">
      <c r="A266" s="228"/>
      <c r="B266" s="229"/>
      <c r="C266" s="230"/>
      <c r="D266" s="231"/>
      <c r="E266" s="231"/>
      <c r="F266" s="230"/>
      <c r="G266" s="232"/>
      <c r="H266" s="228"/>
      <c r="I266" s="233"/>
      <c r="J266" s="230"/>
      <c r="K266" s="230"/>
      <c r="L266" s="230"/>
      <c r="M266" s="230"/>
      <c r="N266" s="230"/>
      <c r="O266" s="234"/>
      <c r="P266" s="228"/>
      <c r="Q266" s="230"/>
      <c r="R266" s="230"/>
      <c r="S266" s="230"/>
      <c r="T266" s="230"/>
      <c r="U266" s="230"/>
      <c r="V266" s="230"/>
      <c r="W266" s="230"/>
      <c r="X266" s="230"/>
      <c r="Y266" s="230"/>
      <c r="Z266" s="230"/>
      <c r="AA266" s="230"/>
      <c r="AB266" s="230"/>
      <c r="AC266" s="228"/>
      <c r="AD266" s="230"/>
      <c r="AE266" s="230"/>
      <c r="AF266" s="230"/>
      <c r="AG266" s="230"/>
      <c r="AH266" s="230"/>
      <c r="AI266" s="230"/>
    </row>
    <row r="267" spans="1:35" ht="15">
      <c r="A267" s="228"/>
      <c r="B267" s="229"/>
      <c r="C267" s="230"/>
      <c r="D267" s="231"/>
      <c r="E267" s="231"/>
      <c r="F267" s="230"/>
      <c r="G267" s="232"/>
      <c r="H267" s="228"/>
      <c r="I267" s="233"/>
      <c r="J267" s="230"/>
      <c r="K267" s="230"/>
      <c r="L267" s="230"/>
      <c r="M267" s="230"/>
      <c r="N267" s="230"/>
      <c r="O267" s="234"/>
      <c r="P267" s="228"/>
      <c r="Q267" s="230"/>
      <c r="R267" s="230"/>
      <c r="S267" s="230"/>
      <c r="T267" s="230"/>
      <c r="U267" s="230"/>
      <c r="V267" s="230"/>
      <c r="W267" s="230"/>
      <c r="X267" s="230"/>
      <c r="Y267" s="230"/>
      <c r="Z267" s="230"/>
      <c r="AA267" s="230"/>
      <c r="AB267" s="230"/>
      <c r="AC267" s="228"/>
      <c r="AD267" s="230"/>
      <c r="AE267" s="230"/>
      <c r="AF267" s="230"/>
      <c r="AG267" s="230"/>
      <c r="AH267" s="230"/>
      <c r="AI267" s="230"/>
    </row>
    <row r="268" spans="1:35" ht="15">
      <c r="A268" s="228"/>
      <c r="B268" s="229"/>
      <c r="C268" s="230"/>
      <c r="D268" s="231"/>
      <c r="E268" s="231"/>
      <c r="F268" s="230"/>
      <c r="G268" s="232"/>
      <c r="H268" s="228"/>
      <c r="I268" s="233"/>
      <c r="J268" s="230"/>
      <c r="K268" s="230"/>
      <c r="L268" s="230"/>
      <c r="M268" s="230"/>
      <c r="N268" s="230"/>
      <c r="O268" s="234"/>
      <c r="P268" s="228"/>
      <c r="Q268" s="230"/>
      <c r="R268" s="230"/>
      <c r="S268" s="230"/>
      <c r="T268" s="230"/>
      <c r="U268" s="230"/>
      <c r="V268" s="230"/>
      <c r="W268" s="230"/>
      <c r="X268" s="230"/>
      <c r="Y268" s="230"/>
      <c r="Z268" s="230"/>
      <c r="AA268" s="230"/>
      <c r="AB268" s="230"/>
      <c r="AC268" s="228"/>
      <c r="AD268" s="230"/>
      <c r="AE268" s="230"/>
      <c r="AF268" s="230"/>
      <c r="AG268" s="230"/>
      <c r="AH268" s="230"/>
      <c r="AI268" s="230"/>
    </row>
    <row r="269" spans="1:35" ht="15">
      <c r="A269" s="228"/>
      <c r="B269" s="229"/>
      <c r="C269" s="230"/>
      <c r="D269" s="231"/>
      <c r="E269" s="231"/>
      <c r="F269" s="230"/>
      <c r="G269" s="232"/>
      <c r="H269" s="228"/>
      <c r="I269" s="233"/>
      <c r="J269" s="230"/>
      <c r="K269" s="230"/>
      <c r="L269" s="230"/>
      <c r="M269" s="230"/>
      <c r="N269" s="230"/>
      <c r="O269" s="234"/>
      <c r="P269" s="228"/>
      <c r="Q269" s="230"/>
      <c r="R269" s="230"/>
      <c r="S269" s="230"/>
      <c r="T269" s="230"/>
      <c r="U269" s="230"/>
      <c r="V269" s="230"/>
      <c r="W269" s="230"/>
      <c r="X269" s="230"/>
      <c r="Y269" s="230"/>
      <c r="Z269" s="230"/>
      <c r="AA269" s="230"/>
      <c r="AB269" s="230"/>
      <c r="AC269" s="228"/>
      <c r="AD269" s="230"/>
      <c r="AE269" s="230"/>
      <c r="AF269" s="230"/>
      <c r="AG269" s="230"/>
      <c r="AH269" s="230"/>
      <c r="AI269" s="230"/>
    </row>
    <row r="270" spans="1:35" ht="15">
      <c r="A270" s="228"/>
      <c r="B270" s="229"/>
      <c r="C270" s="230"/>
      <c r="D270" s="231"/>
      <c r="E270" s="231"/>
      <c r="F270" s="230"/>
      <c r="G270" s="232"/>
      <c r="H270" s="228"/>
      <c r="I270" s="233"/>
      <c r="J270" s="230"/>
      <c r="K270" s="230"/>
      <c r="L270" s="230"/>
      <c r="M270" s="230"/>
      <c r="N270" s="230"/>
      <c r="O270" s="234"/>
      <c r="P270" s="228"/>
      <c r="Q270" s="230"/>
      <c r="R270" s="230"/>
      <c r="S270" s="230"/>
      <c r="T270" s="230"/>
      <c r="U270" s="230"/>
      <c r="V270" s="230"/>
      <c r="W270" s="230"/>
      <c r="X270" s="230"/>
      <c r="Y270" s="230"/>
      <c r="Z270" s="230"/>
      <c r="AA270" s="230"/>
      <c r="AB270" s="230"/>
      <c r="AC270" s="228"/>
      <c r="AD270" s="230"/>
      <c r="AE270" s="230"/>
      <c r="AF270" s="230"/>
      <c r="AG270" s="230"/>
      <c r="AH270" s="230"/>
      <c r="AI270" s="230"/>
    </row>
    <row r="271" spans="1:35" ht="15">
      <c r="A271" s="228"/>
      <c r="B271" s="229"/>
      <c r="C271" s="230"/>
      <c r="D271" s="231"/>
      <c r="E271" s="231"/>
      <c r="F271" s="230"/>
      <c r="G271" s="232"/>
      <c r="H271" s="228"/>
      <c r="I271" s="233"/>
      <c r="J271" s="230"/>
      <c r="K271" s="230"/>
      <c r="L271" s="230"/>
      <c r="M271" s="230"/>
      <c r="N271" s="230"/>
      <c r="O271" s="234"/>
      <c r="P271" s="228"/>
      <c r="Q271" s="230"/>
      <c r="R271" s="230"/>
      <c r="S271" s="230"/>
      <c r="T271" s="230"/>
      <c r="U271" s="230"/>
      <c r="V271" s="230"/>
      <c r="W271" s="230"/>
      <c r="X271" s="230"/>
      <c r="Y271" s="230"/>
      <c r="Z271" s="230"/>
      <c r="AA271" s="230"/>
      <c r="AB271" s="230"/>
      <c r="AC271" s="228"/>
      <c r="AD271" s="230"/>
      <c r="AE271" s="230"/>
      <c r="AF271" s="230"/>
      <c r="AG271" s="230"/>
      <c r="AH271" s="230"/>
      <c r="AI271" s="230"/>
    </row>
    <row r="272" spans="1:35" ht="15">
      <c r="A272" s="228"/>
      <c r="B272" s="229"/>
      <c r="C272" s="230"/>
      <c r="D272" s="231"/>
      <c r="E272" s="231"/>
      <c r="F272" s="230"/>
      <c r="G272" s="232"/>
      <c r="H272" s="228"/>
      <c r="I272" s="233"/>
      <c r="J272" s="230"/>
      <c r="K272" s="230"/>
      <c r="L272" s="230"/>
      <c r="M272" s="230"/>
      <c r="N272" s="230"/>
      <c r="O272" s="234"/>
      <c r="P272" s="228"/>
      <c r="Q272" s="230"/>
      <c r="R272" s="230"/>
      <c r="S272" s="230"/>
      <c r="T272" s="230"/>
      <c r="U272" s="230"/>
      <c r="V272" s="230"/>
      <c r="W272" s="230"/>
      <c r="X272" s="230"/>
      <c r="Y272" s="230"/>
      <c r="Z272" s="230"/>
      <c r="AA272" s="230"/>
      <c r="AB272" s="230"/>
      <c r="AC272" s="228"/>
      <c r="AD272" s="230"/>
      <c r="AE272" s="230"/>
      <c r="AF272" s="230"/>
      <c r="AG272" s="230"/>
      <c r="AH272" s="230"/>
      <c r="AI272" s="230"/>
    </row>
    <row r="273" spans="1:35" ht="15">
      <c r="A273" s="228"/>
      <c r="B273" s="229"/>
      <c r="C273" s="230"/>
      <c r="D273" s="231"/>
      <c r="E273" s="231"/>
      <c r="F273" s="230"/>
      <c r="G273" s="232"/>
      <c r="H273" s="228"/>
      <c r="I273" s="233"/>
      <c r="J273" s="230"/>
      <c r="K273" s="230"/>
      <c r="L273" s="230"/>
      <c r="M273" s="230"/>
      <c r="N273" s="230"/>
      <c r="O273" s="234"/>
      <c r="P273" s="228"/>
      <c r="Q273" s="230"/>
      <c r="R273" s="230"/>
      <c r="S273" s="230"/>
      <c r="T273" s="230"/>
      <c r="U273" s="230"/>
      <c r="V273" s="230"/>
      <c r="W273" s="230"/>
      <c r="X273" s="230"/>
      <c r="Y273" s="230"/>
      <c r="Z273" s="230"/>
      <c r="AA273" s="230"/>
      <c r="AB273" s="230"/>
      <c r="AC273" s="228"/>
      <c r="AD273" s="230"/>
      <c r="AE273" s="230"/>
      <c r="AF273" s="230"/>
      <c r="AG273" s="230"/>
      <c r="AH273" s="230"/>
      <c r="AI273" s="230"/>
    </row>
    <row r="274" spans="1:35" ht="15">
      <c r="A274" s="228"/>
      <c r="B274" s="229"/>
      <c r="C274" s="230"/>
      <c r="D274" s="231"/>
      <c r="E274" s="231"/>
      <c r="F274" s="230"/>
      <c r="G274" s="232"/>
      <c r="H274" s="228"/>
      <c r="I274" s="233"/>
      <c r="J274" s="230"/>
      <c r="K274" s="230"/>
      <c r="L274" s="230"/>
      <c r="M274" s="230"/>
      <c r="N274" s="230"/>
      <c r="O274" s="234"/>
      <c r="P274" s="228"/>
      <c r="Q274" s="230"/>
      <c r="R274" s="230"/>
      <c r="S274" s="230"/>
      <c r="T274" s="230"/>
      <c r="U274" s="230"/>
      <c r="V274" s="230"/>
      <c r="W274" s="230"/>
      <c r="X274" s="230"/>
      <c r="Y274" s="230"/>
      <c r="Z274" s="230"/>
      <c r="AA274" s="230"/>
      <c r="AB274" s="230"/>
      <c r="AC274" s="228"/>
      <c r="AD274" s="230"/>
      <c r="AE274" s="230"/>
      <c r="AF274" s="230"/>
      <c r="AG274" s="230"/>
      <c r="AH274" s="230"/>
      <c r="AI274" s="230"/>
    </row>
    <row r="275" spans="1:35" ht="15">
      <c r="A275" s="228"/>
      <c r="B275" s="229"/>
      <c r="C275" s="230"/>
      <c r="D275" s="231"/>
      <c r="E275" s="231"/>
      <c r="F275" s="230"/>
      <c r="G275" s="232"/>
      <c r="H275" s="228"/>
      <c r="I275" s="233"/>
      <c r="J275" s="230"/>
      <c r="K275" s="230"/>
      <c r="L275" s="230"/>
      <c r="M275" s="230"/>
      <c r="N275" s="230"/>
      <c r="O275" s="234"/>
      <c r="P275" s="228"/>
      <c r="Q275" s="230"/>
      <c r="R275" s="230"/>
      <c r="S275" s="230"/>
      <c r="T275" s="230"/>
      <c r="U275" s="230"/>
      <c r="V275" s="230"/>
      <c r="W275" s="230"/>
      <c r="X275" s="230"/>
      <c r="Y275" s="230"/>
      <c r="Z275" s="230"/>
      <c r="AA275" s="230"/>
      <c r="AB275" s="230"/>
      <c r="AC275" s="228"/>
      <c r="AD275" s="230"/>
      <c r="AE275" s="230"/>
      <c r="AF275" s="230"/>
      <c r="AG275" s="230"/>
      <c r="AH275" s="230"/>
      <c r="AI275" s="230"/>
    </row>
    <row r="276" spans="1:35" ht="15">
      <c r="A276" s="228"/>
      <c r="B276" s="229"/>
      <c r="C276" s="230"/>
      <c r="D276" s="231"/>
      <c r="E276" s="231"/>
      <c r="F276" s="230"/>
      <c r="G276" s="232"/>
      <c r="H276" s="228"/>
      <c r="I276" s="233"/>
      <c r="J276" s="230"/>
      <c r="K276" s="230"/>
      <c r="L276" s="230"/>
      <c r="M276" s="230"/>
      <c r="N276" s="230"/>
      <c r="O276" s="234"/>
      <c r="P276" s="228"/>
      <c r="Q276" s="230"/>
      <c r="R276" s="230"/>
      <c r="S276" s="230"/>
      <c r="T276" s="230"/>
      <c r="U276" s="230"/>
      <c r="V276" s="230"/>
      <c r="W276" s="230"/>
      <c r="X276" s="230"/>
      <c r="Y276" s="230"/>
      <c r="Z276" s="230"/>
      <c r="AA276" s="230"/>
      <c r="AB276" s="230"/>
      <c r="AC276" s="228"/>
      <c r="AD276" s="230"/>
      <c r="AE276" s="230"/>
      <c r="AF276" s="230"/>
      <c r="AG276" s="230"/>
      <c r="AH276" s="230"/>
      <c r="AI276" s="230"/>
    </row>
    <row r="277" spans="1:35" ht="15">
      <c r="A277" s="228"/>
      <c r="B277" s="229"/>
      <c r="C277" s="230"/>
      <c r="D277" s="231"/>
      <c r="E277" s="231"/>
      <c r="F277" s="230"/>
      <c r="G277" s="232"/>
      <c r="H277" s="228"/>
      <c r="I277" s="233"/>
      <c r="J277" s="230"/>
      <c r="K277" s="230"/>
      <c r="L277" s="230"/>
      <c r="M277" s="230"/>
      <c r="N277" s="230"/>
      <c r="O277" s="234"/>
      <c r="P277" s="228"/>
      <c r="Q277" s="230"/>
      <c r="R277" s="230"/>
      <c r="S277" s="230"/>
      <c r="T277" s="230"/>
      <c r="U277" s="230"/>
      <c r="V277" s="230"/>
      <c r="W277" s="230"/>
      <c r="X277" s="230"/>
      <c r="Y277" s="230"/>
      <c r="Z277" s="230"/>
      <c r="AA277" s="230"/>
      <c r="AB277" s="230"/>
      <c r="AC277" s="228"/>
      <c r="AD277" s="230"/>
      <c r="AE277" s="230"/>
      <c r="AF277" s="230"/>
      <c r="AG277" s="230"/>
      <c r="AH277" s="230"/>
      <c r="AI277" s="230"/>
    </row>
    <row r="278" spans="1:35" ht="15">
      <c r="A278" s="228"/>
      <c r="B278" s="229"/>
      <c r="C278" s="230"/>
      <c r="D278" s="231"/>
      <c r="E278" s="231"/>
      <c r="F278" s="230"/>
      <c r="G278" s="232"/>
      <c r="H278" s="228"/>
      <c r="I278" s="233"/>
      <c r="J278" s="230"/>
      <c r="K278" s="230"/>
      <c r="L278" s="230"/>
      <c r="M278" s="230"/>
      <c r="N278" s="230"/>
      <c r="O278" s="234"/>
      <c r="P278" s="228"/>
      <c r="Q278" s="230"/>
      <c r="R278" s="230"/>
      <c r="S278" s="230"/>
      <c r="T278" s="230"/>
      <c r="U278" s="230"/>
      <c r="V278" s="230"/>
      <c r="W278" s="230"/>
      <c r="X278" s="230"/>
      <c r="Y278" s="230"/>
      <c r="Z278" s="230"/>
      <c r="AA278" s="230"/>
      <c r="AB278" s="230"/>
      <c r="AC278" s="228"/>
      <c r="AD278" s="230"/>
      <c r="AE278" s="230"/>
      <c r="AF278" s="230"/>
      <c r="AG278" s="230"/>
      <c r="AH278" s="230"/>
      <c r="AI278" s="230"/>
    </row>
    <row r="279" spans="1:35" ht="15">
      <c r="A279" s="228"/>
      <c r="B279" s="229"/>
      <c r="C279" s="230"/>
      <c r="D279" s="231"/>
      <c r="E279" s="231"/>
      <c r="F279" s="230"/>
      <c r="G279" s="232"/>
      <c r="H279" s="228"/>
      <c r="I279" s="233"/>
      <c r="J279" s="230"/>
      <c r="K279" s="230"/>
      <c r="L279" s="230"/>
      <c r="M279" s="230"/>
      <c r="N279" s="230"/>
      <c r="O279" s="234"/>
      <c r="P279" s="228"/>
      <c r="Q279" s="230"/>
      <c r="R279" s="230"/>
      <c r="S279" s="230"/>
      <c r="T279" s="230"/>
      <c r="U279" s="230"/>
      <c r="V279" s="230"/>
      <c r="W279" s="230"/>
      <c r="X279" s="230"/>
      <c r="Y279" s="230"/>
      <c r="Z279" s="230"/>
      <c r="AA279" s="230"/>
      <c r="AB279" s="230"/>
      <c r="AC279" s="228"/>
      <c r="AD279" s="230"/>
      <c r="AE279" s="230"/>
      <c r="AF279" s="230"/>
      <c r="AG279" s="230"/>
      <c r="AH279" s="230"/>
      <c r="AI279" s="230"/>
    </row>
    <row r="280" spans="1:35" ht="15">
      <c r="A280" s="228"/>
      <c r="B280" s="229"/>
      <c r="C280" s="230"/>
      <c r="D280" s="231"/>
      <c r="E280" s="231"/>
      <c r="F280" s="230"/>
      <c r="G280" s="232"/>
      <c r="H280" s="228"/>
      <c r="I280" s="233"/>
      <c r="J280" s="230"/>
      <c r="K280" s="230"/>
      <c r="L280" s="230"/>
      <c r="M280" s="230"/>
      <c r="N280" s="230"/>
      <c r="O280" s="234"/>
      <c r="P280" s="228"/>
      <c r="Q280" s="230"/>
      <c r="R280" s="230"/>
      <c r="S280" s="230"/>
      <c r="T280" s="230"/>
      <c r="U280" s="230"/>
      <c r="V280" s="230"/>
      <c r="W280" s="230"/>
      <c r="X280" s="230"/>
      <c r="Y280" s="230"/>
      <c r="Z280" s="230"/>
      <c r="AA280" s="230"/>
      <c r="AB280" s="230"/>
      <c r="AC280" s="228"/>
      <c r="AD280" s="230"/>
      <c r="AE280" s="230"/>
      <c r="AF280" s="230"/>
      <c r="AG280" s="230"/>
      <c r="AH280" s="230"/>
      <c r="AI280" s="230"/>
    </row>
    <row r="281" spans="1:35" ht="15">
      <c r="A281" s="228"/>
      <c r="B281" s="229"/>
      <c r="C281" s="230"/>
      <c r="D281" s="231"/>
      <c r="E281" s="231"/>
      <c r="F281" s="230"/>
      <c r="G281" s="232"/>
      <c r="H281" s="228"/>
      <c r="I281" s="233"/>
      <c r="J281" s="230"/>
      <c r="K281" s="230"/>
      <c r="L281" s="230"/>
      <c r="M281" s="230"/>
      <c r="N281" s="230"/>
      <c r="O281" s="234"/>
      <c r="P281" s="228"/>
      <c r="Q281" s="230"/>
      <c r="R281" s="230"/>
      <c r="S281" s="230"/>
      <c r="T281" s="230"/>
      <c r="U281" s="230"/>
      <c r="V281" s="230"/>
      <c r="W281" s="230"/>
      <c r="X281" s="230"/>
      <c r="Y281" s="230"/>
      <c r="Z281" s="230"/>
      <c r="AA281" s="230"/>
      <c r="AB281" s="230"/>
      <c r="AC281" s="228"/>
      <c r="AD281" s="230"/>
      <c r="AE281" s="230"/>
      <c r="AF281" s="230"/>
      <c r="AG281" s="230"/>
      <c r="AH281" s="230"/>
      <c r="AI281" s="230"/>
    </row>
    <row r="282" spans="1:35" ht="15">
      <c r="A282" s="228"/>
      <c r="B282" s="229"/>
      <c r="C282" s="230"/>
      <c r="D282" s="231"/>
      <c r="E282" s="231"/>
      <c r="F282" s="230"/>
      <c r="G282" s="232"/>
      <c r="H282" s="228"/>
      <c r="I282" s="233"/>
      <c r="J282" s="230"/>
      <c r="K282" s="230"/>
      <c r="L282" s="230"/>
      <c r="M282" s="230"/>
      <c r="N282" s="230"/>
      <c r="O282" s="234"/>
      <c r="P282" s="228"/>
      <c r="Q282" s="230"/>
      <c r="R282" s="230"/>
      <c r="S282" s="230"/>
      <c r="T282" s="230"/>
      <c r="U282" s="230"/>
      <c r="V282" s="230"/>
      <c r="W282" s="230"/>
      <c r="X282" s="230"/>
      <c r="Y282" s="230"/>
      <c r="Z282" s="230"/>
      <c r="AA282" s="230"/>
      <c r="AB282" s="230"/>
      <c r="AC282" s="228"/>
      <c r="AD282" s="230"/>
      <c r="AE282" s="230"/>
      <c r="AF282" s="230"/>
      <c r="AG282" s="230"/>
      <c r="AH282" s="230"/>
      <c r="AI282" s="230"/>
    </row>
    <row r="283" spans="1:35" ht="15">
      <c r="A283" s="228"/>
      <c r="B283" s="229"/>
      <c r="C283" s="230"/>
      <c r="D283" s="231"/>
      <c r="E283" s="231"/>
      <c r="F283" s="230"/>
      <c r="G283" s="232"/>
      <c r="H283" s="228"/>
      <c r="I283" s="233"/>
      <c r="J283" s="230"/>
      <c r="K283" s="230"/>
      <c r="L283" s="230"/>
      <c r="M283" s="230"/>
      <c r="N283" s="230"/>
      <c r="O283" s="234"/>
      <c r="P283" s="228"/>
      <c r="Q283" s="230"/>
      <c r="R283" s="230"/>
      <c r="S283" s="230"/>
      <c r="T283" s="230"/>
      <c r="U283" s="230"/>
      <c r="V283" s="230"/>
      <c r="W283" s="230"/>
      <c r="X283" s="230"/>
      <c r="Y283" s="230"/>
      <c r="Z283" s="230"/>
      <c r="AA283" s="230"/>
      <c r="AB283" s="230"/>
      <c r="AC283" s="228"/>
      <c r="AD283" s="230"/>
      <c r="AE283" s="230"/>
      <c r="AF283" s="230"/>
      <c r="AG283" s="230"/>
      <c r="AH283" s="230"/>
      <c r="AI283" s="230"/>
    </row>
    <row r="284" spans="1:35" ht="15">
      <c r="A284" s="228"/>
      <c r="B284" s="229"/>
      <c r="C284" s="230"/>
      <c r="D284" s="231"/>
      <c r="E284" s="231"/>
      <c r="F284" s="230"/>
      <c r="G284" s="232"/>
      <c r="H284" s="228"/>
      <c r="I284" s="233"/>
      <c r="J284" s="230"/>
      <c r="K284" s="230"/>
      <c r="L284" s="230"/>
      <c r="M284" s="230"/>
      <c r="N284" s="230"/>
      <c r="O284" s="234"/>
      <c r="P284" s="228"/>
      <c r="Q284" s="230"/>
      <c r="R284" s="230"/>
      <c r="S284" s="230"/>
      <c r="T284" s="230"/>
      <c r="U284" s="230"/>
      <c r="V284" s="230"/>
      <c r="W284" s="230"/>
      <c r="X284" s="230"/>
      <c r="Y284" s="230"/>
      <c r="Z284" s="230"/>
      <c r="AA284" s="230"/>
      <c r="AB284" s="230"/>
      <c r="AC284" s="228"/>
      <c r="AD284" s="230"/>
      <c r="AE284" s="230"/>
      <c r="AF284" s="230"/>
      <c r="AG284" s="230"/>
      <c r="AH284" s="230"/>
      <c r="AI284" s="230"/>
    </row>
    <row r="285" spans="1:35" ht="15">
      <c r="A285" s="228"/>
      <c r="B285" s="229"/>
      <c r="C285" s="230"/>
      <c r="D285" s="231"/>
      <c r="E285" s="231"/>
      <c r="F285" s="230"/>
      <c r="G285" s="232"/>
      <c r="H285" s="228"/>
      <c r="I285" s="233"/>
      <c r="J285" s="230"/>
      <c r="K285" s="230"/>
      <c r="L285" s="230"/>
      <c r="M285" s="230"/>
      <c r="N285" s="230"/>
      <c r="O285" s="234"/>
      <c r="P285" s="228"/>
      <c r="Q285" s="230"/>
      <c r="R285" s="230"/>
      <c r="S285" s="230"/>
      <c r="T285" s="230"/>
      <c r="U285" s="230"/>
      <c r="V285" s="230"/>
      <c r="W285" s="230"/>
      <c r="X285" s="230"/>
      <c r="Y285" s="230"/>
      <c r="Z285" s="230"/>
      <c r="AA285" s="230"/>
      <c r="AB285" s="230"/>
      <c r="AC285" s="228"/>
      <c r="AD285" s="230"/>
      <c r="AE285" s="230"/>
      <c r="AF285" s="230"/>
      <c r="AG285" s="230"/>
      <c r="AH285" s="230"/>
      <c r="AI285" s="230"/>
    </row>
    <row r="286" spans="1:35" ht="15">
      <c r="A286" s="228"/>
      <c r="B286" s="229"/>
      <c r="C286" s="230"/>
      <c r="D286" s="231"/>
      <c r="E286" s="231"/>
      <c r="F286" s="230"/>
      <c r="G286" s="232"/>
      <c r="H286" s="228"/>
      <c r="I286" s="233"/>
      <c r="J286" s="230"/>
      <c r="K286" s="230"/>
      <c r="L286" s="230"/>
      <c r="M286" s="230"/>
      <c r="N286" s="230"/>
      <c r="O286" s="234"/>
      <c r="P286" s="228"/>
      <c r="Q286" s="230"/>
      <c r="R286" s="230"/>
      <c r="S286" s="230"/>
      <c r="T286" s="230"/>
      <c r="U286" s="230"/>
      <c r="V286" s="230"/>
      <c r="W286" s="230"/>
      <c r="X286" s="230"/>
      <c r="Y286" s="230"/>
      <c r="Z286" s="230"/>
      <c r="AA286" s="230"/>
      <c r="AB286" s="230"/>
      <c r="AC286" s="228"/>
      <c r="AD286" s="230"/>
      <c r="AE286" s="230"/>
      <c r="AF286" s="230"/>
      <c r="AG286" s="230"/>
      <c r="AH286" s="230"/>
      <c r="AI286" s="230"/>
    </row>
    <row r="287" spans="1:35" ht="15">
      <c r="A287" s="228"/>
      <c r="B287" s="229"/>
      <c r="C287" s="230"/>
      <c r="D287" s="231"/>
      <c r="E287" s="231"/>
      <c r="F287" s="230"/>
      <c r="G287" s="232"/>
      <c r="H287" s="228"/>
      <c r="I287" s="233"/>
      <c r="J287" s="230"/>
      <c r="K287" s="230"/>
      <c r="L287" s="230"/>
      <c r="M287" s="230"/>
      <c r="N287" s="230"/>
      <c r="O287" s="234"/>
      <c r="P287" s="228"/>
      <c r="Q287" s="230"/>
      <c r="R287" s="230"/>
      <c r="S287" s="230"/>
      <c r="T287" s="230"/>
      <c r="U287" s="230"/>
      <c r="V287" s="230"/>
      <c r="W287" s="230"/>
      <c r="X287" s="230"/>
      <c r="Y287" s="230"/>
      <c r="Z287" s="230"/>
      <c r="AA287" s="230"/>
      <c r="AB287" s="230"/>
      <c r="AC287" s="228"/>
      <c r="AD287" s="230"/>
      <c r="AE287" s="230"/>
      <c r="AF287" s="230"/>
      <c r="AG287" s="230"/>
      <c r="AH287" s="230"/>
      <c r="AI287" s="230"/>
    </row>
    <row r="288" spans="1:35" ht="15">
      <c r="A288" s="228"/>
      <c r="B288" s="229"/>
      <c r="C288" s="230"/>
      <c r="D288" s="231"/>
      <c r="E288" s="231"/>
      <c r="F288" s="230"/>
      <c r="G288" s="232"/>
      <c r="H288" s="228"/>
      <c r="I288" s="233"/>
      <c r="J288" s="230"/>
      <c r="K288" s="230"/>
      <c r="L288" s="230"/>
      <c r="M288" s="230"/>
      <c r="N288" s="230"/>
      <c r="O288" s="234"/>
      <c r="P288" s="228"/>
      <c r="Q288" s="230"/>
      <c r="R288" s="230"/>
      <c r="S288" s="230"/>
      <c r="T288" s="230"/>
      <c r="U288" s="230"/>
      <c r="V288" s="230"/>
      <c r="W288" s="230"/>
      <c r="X288" s="230"/>
      <c r="Y288" s="230"/>
      <c r="Z288" s="230"/>
      <c r="AA288" s="230"/>
      <c r="AB288" s="230"/>
      <c r="AC288" s="228"/>
      <c r="AD288" s="230"/>
      <c r="AE288" s="230"/>
      <c r="AF288" s="230"/>
      <c r="AG288" s="230"/>
      <c r="AH288" s="230"/>
      <c r="AI288" s="230"/>
    </row>
    <row r="289" spans="1:35" ht="15">
      <c r="A289" s="228"/>
      <c r="B289" s="229"/>
      <c r="C289" s="230"/>
      <c r="D289" s="231"/>
      <c r="E289" s="231"/>
      <c r="F289" s="230"/>
      <c r="G289" s="232"/>
      <c r="H289" s="228"/>
      <c r="I289" s="233"/>
      <c r="J289" s="230"/>
      <c r="K289" s="230"/>
      <c r="L289" s="230"/>
      <c r="M289" s="230"/>
      <c r="N289" s="230"/>
      <c r="O289" s="234"/>
      <c r="P289" s="228"/>
      <c r="Q289" s="230"/>
      <c r="R289" s="230"/>
      <c r="S289" s="230"/>
      <c r="T289" s="230"/>
      <c r="U289" s="230"/>
      <c r="V289" s="230"/>
      <c r="W289" s="230"/>
      <c r="X289" s="230"/>
      <c r="Y289" s="230"/>
      <c r="Z289" s="230"/>
      <c r="AA289" s="230"/>
      <c r="AB289" s="230"/>
      <c r="AC289" s="228"/>
      <c r="AD289" s="230"/>
      <c r="AE289" s="230"/>
      <c r="AF289" s="230"/>
      <c r="AG289" s="230"/>
      <c r="AH289" s="230"/>
      <c r="AI289" s="230"/>
    </row>
    <row r="290" spans="1:35" ht="15">
      <c r="A290" s="228"/>
      <c r="B290" s="229"/>
      <c r="C290" s="230"/>
      <c r="D290" s="231"/>
      <c r="E290" s="231"/>
      <c r="F290" s="230"/>
      <c r="G290" s="232"/>
      <c r="H290" s="228"/>
      <c r="I290" s="233"/>
      <c r="J290" s="230"/>
      <c r="K290" s="230"/>
      <c r="L290" s="230"/>
      <c r="M290" s="230"/>
      <c r="N290" s="230"/>
      <c r="O290" s="234"/>
      <c r="P290" s="228"/>
      <c r="Q290" s="230"/>
      <c r="R290" s="230"/>
      <c r="S290" s="230"/>
      <c r="T290" s="230"/>
      <c r="U290" s="230"/>
      <c r="V290" s="230"/>
      <c r="W290" s="230"/>
      <c r="X290" s="230"/>
      <c r="Y290" s="230"/>
      <c r="Z290" s="230"/>
      <c r="AA290" s="230"/>
      <c r="AB290" s="230"/>
      <c r="AC290" s="228"/>
      <c r="AD290" s="230"/>
      <c r="AE290" s="230"/>
      <c r="AF290" s="230"/>
      <c r="AG290" s="230"/>
      <c r="AH290" s="230"/>
      <c r="AI290" s="230"/>
    </row>
    <row r="291" spans="1:35" ht="15">
      <c r="A291" s="228"/>
      <c r="B291" s="229"/>
      <c r="C291" s="230"/>
      <c r="D291" s="231"/>
      <c r="E291" s="231"/>
      <c r="F291" s="230"/>
      <c r="G291" s="232"/>
      <c r="H291" s="228"/>
      <c r="I291" s="233"/>
      <c r="J291" s="230"/>
      <c r="K291" s="230"/>
      <c r="L291" s="230"/>
      <c r="M291" s="230"/>
      <c r="N291" s="230"/>
      <c r="O291" s="234"/>
      <c r="P291" s="228"/>
      <c r="Q291" s="230"/>
      <c r="R291" s="230"/>
      <c r="S291" s="230"/>
      <c r="T291" s="230"/>
      <c r="U291" s="230"/>
      <c r="V291" s="230"/>
      <c r="W291" s="230"/>
      <c r="X291" s="230"/>
      <c r="Y291" s="230"/>
      <c r="Z291" s="230"/>
      <c r="AA291" s="230"/>
      <c r="AB291" s="230"/>
      <c r="AC291" s="228"/>
      <c r="AD291" s="230"/>
      <c r="AE291" s="230"/>
      <c r="AF291" s="230"/>
      <c r="AG291" s="230"/>
      <c r="AH291" s="230"/>
      <c r="AI291" s="230"/>
    </row>
    <row r="292" spans="1:35" ht="15">
      <c r="A292" s="228"/>
      <c r="B292" s="229"/>
      <c r="C292" s="230"/>
      <c r="D292" s="231"/>
      <c r="E292" s="231"/>
      <c r="F292" s="230"/>
      <c r="G292" s="232"/>
      <c r="H292" s="228"/>
      <c r="I292" s="233"/>
      <c r="J292" s="230"/>
      <c r="K292" s="230"/>
      <c r="L292" s="230"/>
      <c r="M292" s="230"/>
      <c r="N292" s="230"/>
      <c r="O292" s="234"/>
      <c r="P292" s="228"/>
      <c r="Q292" s="230"/>
      <c r="R292" s="230"/>
      <c r="S292" s="230"/>
      <c r="T292" s="230"/>
      <c r="U292" s="230"/>
      <c r="V292" s="230"/>
      <c r="W292" s="230"/>
      <c r="X292" s="230"/>
      <c r="Y292" s="230"/>
      <c r="Z292" s="230"/>
      <c r="AA292" s="230"/>
      <c r="AB292" s="230"/>
      <c r="AC292" s="228"/>
      <c r="AD292" s="230"/>
      <c r="AE292" s="230"/>
      <c r="AF292" s="230"/>
      <c r="AG292" s="230"/>
      <c r="AH292" s="230"/>
      <c r="AI292" s="230"/>
    </row>
    <row r="293" spans="1:35" ht="15">
      <c r="A293" s="228"/>
      <c r="B293" s="229"/>
      <c r="C293" s="230"/>
      <c r="D293" s="231"/>
      <c r="E293" s="231"/>
      <c r="F293" s="230"/>
      <c r="G293" s="232"/>
      <c r="H293" s="228"/>
      <c r="I293" s="233"/>
      <c r="J293" s="230"/>
      <c r="K293" s="230"/>
      <c r="L293" s="230"/>
      <c r="M293" s="230"/>
      <c r="N293" s="230"/>
      <c r="O293" s="234"/>
      <c r="P293" s="228"/>
      <c r="Q293" s="230"/>
      <c r="R293" s="230"/>
      <c r="S293" s="230"/>
      <c r="T293" s="230"/>
      <c r="U293" s="230"/>
      <c r="V293" s="230"/>
      <c r="W293" s="230"/>
      <c r="X293" s="230"/>
      <c r="Y293" s="230"/>
      <c r="Z293" s="230"/>
      <c r="AA293" s="230"/>
      <c r="AB293" s="230"/>
      <c r="AC293" s="228"/>
      <c r="AD293" s="230"/>
      <c r="AE293" s="230"/>
      <c r="AF293" s="230"/>
      <c r="AG293" s="230"/>
      <c r="AH293" s="230"/>
      <c r="AI293" s="230"/>
    </row>
    <row r="294" spans="1:35" ht="15">
      <c r="A294" s="228"/>
      <c r="B294" s="229"/>
      <c r="C294" s="230"/>
      <c r="D294" s="231"/>
      <c r="E294" s="231"/>
      <c r="F294" s="230"/>
      <c r="G294" s="232"/>
      <c r="H294" s="228"/>
      <c r="I294" s="233"/>
      <c r="J294" s="230"/>
      <c r="K294" s="230"/>
      <c r="L294" s="230"/>
      <c r="M294" s="230"/>
      <c r="N294" s="230"/>
      <c r="O294" s="234"/>
      <c r="P294" s="228"/>
      <c r="Q294" s="230"/>
      <c r="R294" s="230"/>
      <c r="S294" s="230"/>
      <c r="T294" s="230"/>
      <c r="U294" s="230"/>
      <c r="V294" s="230"/>
      <c r="W294" s="230"/>
      <c r="X294" s="230"/>
      <c r="Y294" s="230"/>
      <c r="Z294" s="230"/>
      <c r="AA294" s="230"/>
      <c r="AB294" s="230"/>
      <c r="AC294" s="228"/>
      <c r="AD294" s="230"/>
      <c r="AE294" s="230"/>
      <c r="AF294" s="230"/>
      <c r="AG294" s="230"/>
      <c r="AH294" s="230"/>
      <c r="AI294" s="230"/>
    </row>
    <row r="295" spans="1:35" ht="15">
      <c r="A295" s="228"/>
      <c r="B295" s="229"/>
      <c r="C295" s="230"/>
      <c r="D295" s="231"/>
      <c r="E295" s="231"/>
      <c r="F295" s="230"/>
      <c r="G295" s="232"/>
      <c r="H295" s="228"/>
      <c r="I295" s="233"/>
      <c r="J295" s="230"/>
      <c r="K295" s="230"/>
      <c r="L295" s="230"/>
      <c r="M295" s="230"/>
      <c r="N295" s="230"/>
      <c r="O295" s="234"/>
      <c r="P295" s="228"/>
      <c r="Q295" s="230"/>
      <c r="R295" s="230"/>
      <c r="S295" s="230"/>
      <c r="T295" s="230"/>
      <c r="U295" s="230"/>
      <c r="V295" s="230"/>
      <c r="W295" s="230"/>
      <c r="X295" s="230"/>
      <c r="Y295" s="230"/>
      <c r="Z295" s="230"/>
      <c r="AA295" s="230"/>
      <c r="AB295" s="230"/>
      <c r="AC295" s="228"/>
      <c r="AD295" s="230"/>
      <c r="AE295" s="230"/>
      <c r="AF295" s="230"/>
      <c r="AG295" s="230"/>
      <c r="AH295" s="230"/>
      <c r="AI295" s="230"/>
    </row>
    <row r="296" spans="1:35" ht="15">
      <c r="A296" s="228"/>
      <c r="B296" s="229"/>
      <c r="C296" s="230"/>
      <c r="D296" s="231"/>
      <c r="E296" s="231"/>
      <c r="F296" s="230"/>
      <c r="G296" s="232"/>
      <c r="H296" s="228"/>
      <c r="I296" s="233"/>
      <c r="J296" s="230"/>
      <c r="K296" s="230"/>
      <c r="L296" s="230"/>
      <c r="M296" s="230"/>
      <c r="N296" s="230"/>
      <c r="O296" s="234"/>
      <c r="P296" s="228"/>
      <c r="Q296" s="230"/>
      <c r="R296" s="230"/>
      <c r="S296" s="230"/>
      <c r="T296" s="230"/>
      <c r="U296" s="230"/>
      <c r="V296" s="230"/>
      <c r="W296" s="230"/>
      <c r="X296" s="230"/>
      <c r="Y296" s="230"/>
      <c r="Z296" s="230"/>
      <c r="AA296" s="230"/>
      <c r="AB296" s="230"/>
      <c r="AC296" s="228"/>
      <c r="AD296" s="230"/>
      <c r="AE296" s="230"/>
      <c r="AF296" s="230"/>
      <c r="AG296" s="230"/>
      <c r="AH296" s="230"/>
      <c r="AI296" s="230"/>
    </row>
    <row r="297" spans="1:35" ht="15">
      <c r="A297" s="228"/>
      <c r="B297" s="229"/>
      <c r="C297" s="230"/>
      <c r="D297" s="231"/>
      <c r="E297" s="231"/>
      <c r="F297" s="230"/>
      <c r="G297" s="232"/>
      <c r="H297" s="228"/>
      <c r="I297" s="233"/>
      <c r="J297" s="230"/>
      <c r="K297" s="230"/>
      <c r="L297" s="230"/>
      <c r="M297" s="230"/>
      <c r="N297" s="230"/>
      <c r="O297" s="234"/>
      <c r="P297" s="228"/>
      <c r="Q297" s="230"/>
      <c r="R297" s="230"/>
      <c r="S297" s="230"/>
      <c r="T297" s="230"/>
      <c r="U297" s="230"/>
      <c r="V297" s="230"/>
      <c r="W297" s="230"/>
      <c r="X297" s="230"/>
      <c r="Y297" s="230"/>
      <c r="Z297" s="230"/>
      <c r="AA297" s="230"/>
      <c r="AB297" s="230"/>
      <c r="AC297" s="228"/>
      <c r="AD297" s="230"/>
      <c r="AE297" s="230"/>
      <c r="AF297" s="230"/>
      <c r="AG297" s="230"/>
      <c r="AH297" s="230"/>
      <c r="AI297" s="230"/>
    </row>
    <row r="298" spans="1:35" ht="15">
      <c r="A298" s="228"/>
      <c r="B298" s="229"/>
      <c r="C298" s="230"/>
      <c r="D298" s="231"/>
      <c r="E298" s="231"/>
      <c r="F298" s="230"/>
      <c r="G298" s="232"/>
      <c r="H298" s="228"/>
      <c r="I298" s="233"/>
      <c r="J298" s="230"/>
      <c r="K298" s="230"/>
      <c r="L298" s="230"/>
      <c r="M298" s="230"/>
      <c r="N298" s="230"/>
      <c r="O298" s="234"/>
      <c r="P298" s="228"/>
      <c r="Q298" s="230"/>
      <c r="R298" s="230"/>
      <c r="S298" s="230"/>
      <c r="T298" s="230"/>
      <c r="U298" s="230"/>
      <c r="V298" s="230"/>
      <c r="W298" s="230"/>
      <c r="X298" s="230"/>
      <c r="Y298" s="230"/>
      <c r="Z298" s="230"/>
      <c r="AA298" s="230"/>
      <c r="AB298" s="230"/>
      <c r="AC298" s="228"/>
      <c r="AD298" s="230"/>
      <c r="AE298" s="230"/>
      <c r="AF298" s="230"/>
      <c r="AG298" s="230"/>
      <c r="AH298" s="230"/>
      <c r="AI298" s="230"/>
    </row>
    <row r="299" spans="1:35" ht="15">
      <c r="A299" s="228"/>
      <c r="B299" s="229"/>
      <c r="C299" s="230"/>
      <c r="D299" s="231"/>
      <c r="E299" s="231"/>
      <c r="F299" s="230"/>
      <c r="G299" s="232"/>
      <c r="H299" s="228"/>
      <c r="I299" s="233"/>
      <c r="J299" s="230"/>
      <c r="K299" s="230"/>
      <c r="L299" s="230"/>
      <c r="M299" s="230"/>
      <c r="N299" s="230"/>
      <c r="O299" s="234"/>
      <c r="P299" s="228"/>
      <c r="Q299" s="230"/>
      <c r="R299" s="230"/>
      <c r="S299" s="230"/>
      <c r="T299" s="230"/>
      <c r="U299" s="230"/>
      <c r="V299" s="230"/>
      <c r="W299" s="230"/>
      <c r="X299" s="230"/>
      <c r="Y299" s="230"/>
      <c r="Z299" s="230"/>
      <c r="AA299" s="230"/>
      <c r="AB299" s="230"/>
      <c r="AC299" s="228"/>
      <c r="AD299" s="230"/>
      <c r="AE299" s="230"/>
      <c r="AF299" s="230"/>
      <c r="AG299" s="230"/>
      <c r="AH299" s="230"/>
      <c r="AI299" s="230"/>
    </row>
    <row r="300" spans="1:35" ht="15">
      <c r="A300" s="228"/>
      <c r="B300" s="229"/>
      <c r="C300" s="230"/>
      <c r="D300" s="231"/>
      <c r="E300" s="231"/>
      <c r="F300" s="230"/>
      <c r="G300" s="232"/>
      <c r="H300" s="228"/>
      <c r="I300" s="233"/>
      <c r="J300" s="230"/>
      <c r="K300" s="230"/>
      <c r="L300" s="230"/>
      <c r="M300" s="230"/>
      <c r="N300" s="230"/>
      <c r="O300" s="234"/>
      <c r="P300" s="228"/>
      <c r="Q300" s="230"/>
      <c r="R300" s="230"/>
      <c r="S300" s="230"/>
      <c r="T300" s="230"/>
      <c r="U300" s="230"/>
      <c r="V300" s="230"/>
      <c r="W300" s="230"/>
      <c r="X300" s="230"/>
      <c r="Y300" s="230"/>
      <c r="Z300" s="230"/>
      <c r="AA300" s="230"/>
      <c r="AB300" s="230"/>
      <c r="AC300" s="228"/>
      <c r="AD300" s="230"/>
      <c r="AE300" s="230"/>
      <c r="AF300" s="230"/>
      <c r="AG300" s="230"/>
      <c r="AH300" s="230"/>
      <c r="AI300" s="230"/>
    </row>
    <row r="301" spans="1:35" ht="15">
      <c r="A301" s="228"/>
      <c r="B301" s="229"/>
      <c r="C301" s="230"/>
      <c r="D301" s="231"/>
      <c r="E301" s="231"/>
      <c r="F301" s="230"/>
      <c r="G301" s="232"/>
      <c r="H301" s="228"/>
      <c r="I301" s="233"/>
      <c r="J301" s="230"/>
      <c r="K301" s="230"/>
      <c r="L301" s="230"/>
      <c r="M301" s="230"/>
      <c r="N301" s="230"/>
      <c r="O301" s="234"/>
      <c r="P301" s="228"/>
      <c r="Q301" s="230"/>
      <c r="R301" s="230"/>
      <c r="S301" s="230"/>
      <c r="T301" s="230"/>
      <c r="U301" s="230"/>
      <c r="V301" s="230"/>
      <c r="W301" s="230"/>
      <c r="X301" s="230"/>
      <c r="Y301" s="230"/>
      <c r="Z301" s="230"/>
      <c r="AA301" s="230"/>
      <c r="AB301" s="230"/>
      <c r="AC301" s="228"/>
      <c r="AD301" s="230"/>
      <c r="AE301" s="230"/>
      <c r="AF301" s="230"/>
      <c r="AG301" s="230"/>
      <c r="AH301" s="230"/>
      <c r="AI301" s="230"/>
    </row>
    <row r="302" spans="1:35" ht="15">
      <c r="A302" s="228"/>
      <c r="B302" s="229"/>
      <c r="C302" s="230"/>
      <c r="D302" s="231"/>
      <c r="E302" s="231"/>
      <c r="F302" s="230"/>
      <c r="G302" s="232"/>
      <c r="H302" s="228"/>
      <c r="I302" s="233"/>
      <c r="J302" s="230"/>
      <c r="K302" s="230"/>
      <c r="L302" s="230"/>
      <c r="M302" s="230"/>
      <c r="N302" s="230"/>
      <c r="O302" s="234"/>
      <c r="P302" s="228"/>
      <c r="Q302" s="230"/>
      <c r="R302" s="230"/>
      <c r="S302" s="230"/>
      <c r="T302" s="230"/>
      <c r="U302" s="230"/>
      <c r="V302" s="230"/>
      <c r="W302" s="230"/>
      <c r="X302" s="230"/>
      <c r="Y302" s="230"/>
      <c r="Z302" s="230"/>
      <c r="AA302" s="230"/>
      <c r="AB302" s="230"/>
      <c r="AC302" s="228"/>
      <c r="AD302" s="230"/>
      <c r="AE302" s="230"/>
      <c r="AF302" s="230"/>
      <c r="AG302" s="230"/>
      <c r="AH302" s="230"/>
      <c r="AI302" s="230"/>
    </row>
    <row r="303" spans="1:35" ht="15">
      <c r="A303" s="228"/>
      <c r="B303" s="229"/>
      <c r="C303" s="230"/>
      <c r="D303" s="231"/>
      <c r="E303" s="231"/>
      <c r="F303" s="230"/>
      <c r="G303" s="232"/>
      <c r="H303" s="228"/>
      <c r="I303" s="233"/>
      <c r="J303" s="230"/>
      <c r="K303" s="230"/>
      <c r="L303" s="230"/>
      <c r="M303" s="230"/>
      <c r="N303" s="230"/>
      <c r="O303" s="234"/>
      <c r="P303" s="228"/>
      <c r="Q303" s="230"/>
      <c r="R303" s="230"/>
      <c r="S303" s="230"/>
      <c r="T303" s="230"/>
      <c r="U303" s="230"/>
      <c r="V303" s="230"/>
      <c r="W303" s="230"/>
      <c r="X303" s="230"/>
      <c r="Y303" s="230"/>
      <c r="Z303" s="230"/>
      <c r="AA303" s="230"/>
      <c r="AB303" s="230"/>
      <c r="AC303" s="228"/>
      <c r="AD303" s="230"/>
      <c r="AE303" s="230"/>
      <c r="AF303" s="230"/>
      <c r="AG303" s="230"/>
      <c r="AH303" s="230"/>
      <c r="AI303" s="230"/>
    </row>
    <row r="304" spans="1:35" ht="15">
      <c r="A304" s="228"/>
      <c r="B304" s="229"/>
      <c r="C304" s="230"/>
      <c r="D304" s="231"/>
      <c r="E304" s="231"/>
      <c r="F304" s="230"/>
      <c r="G304" s="232"/>
      <c r="H304" s="228"/>
      <c r="I304" s="233"/>
      <c r="J304" s="230"/>
      <c r="K304" s="230"/>
      <c r="L304" s="230"/>
      <c r="M304" s="230"/>
      <c r="N304" s="230"/>
      <c r="O304" s="234"/>
      <c r="P304" s="228"/>
      <c r="Q304" s="230"/>
      <c r="R304" s="230"/>
      <c r="S304" s="230"/>
      <c r="T304" s="230"/>
      <c r="U304" s="230"/>
      <c r="V304" s="230"/>
      <c r="W304" s="230"/>
      <c r="X304" s="230"/>
      <c r="Y304" s="230"/>
      <c r="Z304" s="230"/>
      <c r="AA304" s="230"/>
      <c r="AB304" s="230"/>
      <c r="AC304" s="228"/>
      <c r="AD304" s="230"/>
      <c r="AE304" s="230"/>
      <c r="AF304" s="230"/>
      <c r="AG304" s="230"/>
      <c r="AH304" s="230"/>
      <c r="AI304" s="230"/>
    </row>
    <row r="305" spans="1:35" ht="15">
      <c r="A305" s="228"/>
      <c r="B305" s="229"/>
      <c r="C305" s="230"/>
      <c r="D305" s="231"/>
      <c r="E305" s="231"/>
      <c r="F305" s="230"/>
      <c r="G305" s="232"/>
      <c r="H305" s="228"/>
      <c r="I305" s="233"/>
      <c r="J305" s="230"/>
      <c r="K305" s="230"/>
      <c r="L305" s="230"/>
      <c r="M305" s="230"/>
      <c r="N305" s="230"/>
      <c r="O305" s="234"/>
      <c r="P305" s="228"/>
      <c r="Q305" s="230"/>
      <c r="R305" s="230"/>
      <c r="S305" s="230"/>
      <c r="T305" s="230"/>
      <c r="U305" s="230"/>
      <c r="V305" s="230"/>
      <c r="W305" s="230"/>
      <c r="X305" s="230"/>
      <c r="Y305" s="230"/>
      <c r="Z305" s="230"/>
      <c r="AA305" s="230"/>
      <c r="AB305" s="230"/>
      <c r="AC305" s="228"/>
      <c r="AD305" s="230"/>
      <c r="AE305" s="230"/>
      <c r="AF305" s="230"/>
      <c r="AG305" s="230"/>
      <c r="AH305" s="230"/>
      <c r="AI305" s="230"/>
    </row>
    <row r="306" spans="1:35" ht="15">
      <c r="A306" s="228"/>
      <c r="B306" s="229"/>
      <c r="C306" s="230"/>
      <c r="D306" s="231"/>
      <c r="E306" s="231"/>
      <c r="F306" s="230"/>
      <c r="G306" s="232"/>
      <c r="H306" s="228"/>
      <c r="I306" s="233"/>
      <c r="J306" s="230"/>
      <c r="K306" s="230"/>
      <c r="L306" s="230"/>
      <c r="M306" s="230"/>
      <c r="N306" s="230"/>
      <c r="O306" s="234"/>
      <c r="P306" s="228"/>
      <c r="Q306" s="230"/>
      <c r="R306" s="230"/>
      <c r="S306" s="230"/>
      <c r="T306" s="230"/>
      <c r="U306" s="230"/>
      <c r="V306" s="230"/>
      <c r="W306" s="230"/>
      <c r="X306" s="230"/>
      <c r="Y306" s="230"/>
      <c r="Z306" s="230"/>
      <c r="AA306" s="230"/>
      <c r="AB306" s="230"/>
      <c r="AC306" s="228"/>
      <c r="AD306" s="230"/>
      <c r="AE306" s="230"/>
      <c r="AF306" s="230"/>
      <c r="AG306" s="230"/>
      <c r="AH306" s="230"/>
      <c r="AI306" s="230"/>
    </row>
    <row r="307" spans="1:35" ht="15">
      <c r="A307" s="228"/>
      <c r="B307" s="229"/>
      <c r="C307" s="230"/>
      <c r="D307" s="231"/>
      <c r="E307" s="231"/>
      <c r="F307" s="230"/>
      <c r="G307" s="232"/>
      <c r="H307" s="228"/>
      <c r="I307" s="233"/>
      <c r="J307" s="230"/>
      <c r="K307" s="230"/>
      <c r="L307" s="230"/>
      <c r="M307" s="230"/>
      <c r="N307" s="230"/>
      <c r="O307" s="234"/>
      <c r="P307" s="228"/>
      <c r="Q307" s="230"/>
      <c r="R307" s="230"/>
      <c r="S307" s="230"/>
      <c r="T307" s="230"/>
      <c r="U307" s="230"/>
      <c r="V307" s="230"/>
      <c r="W307" s="230"/>
      <c r="X307" s="230"/>
      <c r="Y307" s="230"/>
      <c r="Z307" s="230"/>
      <c r="AA307" s="230"/>
      <c r="AB307" s="230"/>
      <c r="AC307" s="228"/>
      <c r="AD307" s="230"/>
      <c r="AE307" s="230"/>
      <c r="AF307" s="230"/>
      <c r="AG307" s="230"/>
      <c r="AH307" s="230"/>
      <c r="AI307" s="230"/>
    </row>
    <row r="308" spans="1:35" ht="15">
      <c r="A308" s="228"/>
      <c r="B308" s="229"/>
      <c r="C308" s="230"/>
      <c r="D308" s="231"/>
      <c r="E308" s="231"/>
      <c r="F308" s="230"/>
      <c r="G308" s="232"/>
      <c r="H308" s="228"/>
      <c r="I308" s="233"/>
      <c r="J308" s="230"/>
      <c r="K308" s="230"/>
      <c r="L308" s="230"/>
      <c r="M308" s="230"/>
      <c r="N308" s="230"/>
      <c r="O308" s="234"/>
      <c r="P308" s="228"/>
      <c r="Q308" s="230"/>
      <c r="R308" s="230"/>
      <c r="S308" s="230"/>
      <c r="T308" s="230"/>
      <c r="U308" s="230"/>
      <c r="V308" s="230"/>
      <c r="W308" s="230"/>
      <c r="X308" s="230"/>
      <c r="Y308" s="230"/>
      <c r="Z308" s="230"/>
      <c r="AA308" s="230"/>
      <c r="AB308" s="230"/>
      <c r="AC308" s="228"/>
      <c r="AD308" s="230"/>
      <c r="AE308" s="230"/>
      <c r="AF308" s="230"/>
      <c r="AG308" s="230"/>
      <c r="AH308" s="230"/>
      <c r="AI308" s="230"/>
    </row>
    <row r="309" spans="1:35" ht="15">
      <c r="A309" s="228"/>
      <c r="B309" s="229"/>
      <c r="C309" s="230"/>
      <c r="D309" s="231"/>
      <c r="E309" s="231"/>
      <c r="F309" s="230"/>
      <c r="G309" s="232"/>
      <c r="H309" s="228"/>
      <c r="I309" s="233"/>
      <c r="J309" s="230"/>
      <c r="K309" s="230"/>
      <c r="L309" s="230"/>
      <c r="M309" s="230"/>
      <c r="N309" s="230"/>
      <c r="O309" s="234"/>
      <c r="P309" s="228"/>
      <c r="Q309" s="230"/>
      <c r="R309" s="230"/>
      <c r="S309" s="230"/>
      <c r="T309" s="230"/>
      <c r="U309" s="230"/>
      <c r="V309" s="230"/>
      <c r="W309" s="230"/>
      <c r="X309" s="230"/>
      <c r="Y309" s="230"/>
      <c r="Z309" s="230"/>
      <c r="AA309" s="230"/>
      <c r="AB309" s="230"/>
      <c r="AC309" s="228"/>
      <c r="AD309" s="230"/>
      <c r="AE309" s="230"/>
      <c r="AF309" s="230"/>
      <c r="AG309" s="230"/>
      <c r="AH309" s="230"/>
      <c r="AI309" s="230"/>
    </row>
    <row r="310" spans="1:35" ht="15">
      <c r="A310" s="228"/>
      <c r="B310" s="229"/>
      <c r="C310" s="230"/>
      <c r="D310" s="231"/>
      <c r="E310" s="231"/>
      <c r="F310" s="230"/>
      <c r="G310" s="232"/>
      <c r="H310" s="228"/>
      <c r="I310" s="233"/>
      <c r="J310" s="230"/>
      <c r="K310" s="230"/>
      <c r="L310" s="230"/>
      <c r="M310" s="230"/>
      <c r="N310" s="230"/>
      <c r="O310" s="234"/>
      <c r="P310" s="228"/>
      <c r="Q310" s="230"/>
      <c r="R310" s="230"/>
      <c r="S310" s="230"/>
      <c r="T310" s="230"/>
      <c r="U310" s="230"/>
      <c r="V310" s="230"/>
      <c r="W310" s="230"/>
      <c r="X310" s="230"/>
      <c r="Y310" s="230"/>
      <c r="Z310" s="230"/>
      <c r="AA310" s="230"/>
      <c r="AB310" s="230"/>
      <c r="AC310" s="228"/>
      <c r="AD310" s="230"/>
      <c r="AE310" s="230"/>
      <c r="AF310" s="230"/>
      <c r="AG310" s="230"/>
      <c r="AH310" s="230"/>
      <c r="AI310" s="230"/>
    </row>
    <row r="311" spans="1:35" ht="15">
      <c r="A311" s="228"/>
      <c r="B311" s="229"/>
      <c r="C311" s="230"/>
      <c r="D311" s="231"/>
      <c r="E311" s="231"/>
      <c r="F311" s="230"/>
      <c r="G311" s="232"/>
      <c r="H311" s="228"/>
      <c r="I311" s="233"/>
      <c r="J311" s="230"/>
      <c r="K311" s="230"/>
      <c r="L311" s="230"/>
      <c r="M311" s="230"/>
      <c r="N311" s="230"/>
      <c r="O311" s="234"/>
      <c r="P311" s="228"/>
      <c r="Q311" s="230"/>
      <c r="R311" s="230"/>
      <c r="S311" s="230"/>
      <c r="T311" s="230"/>
      <c r="U311" s="230"/>
      <c r="V311" s="230"/>
      <c r="W311" s="230"/>
      <c r="X311" s="230"/>
      <c r="Y311" s="230"/>
      <c r="Z311" s="230"/>
      <c r="AA311" s="230"/>
      <c r="AB311" s="230"/>
      <c r="AC311" s="228"/>
      <c r="AD311" s="230"/>
      <c r="AE311" s="230"/>
      <c r="AF311" s="230"/>
      <c r="AG311" s="230"/>
      <c r="AH311" s="230"/>
      <c r="AI311" s="230"/>
    </row>
    <row r="312" spans="1:35" ht="15">
      <c r="A312" s="228"/>
      <c r="B312" s="229"/>
      <c r="C312" s="230"/>
      <c r="D312" s="231"/>
      <c r="E312" s="231"/>
      <c r="F312" s="230"/>
      <c r="G312" s="232"/>
      <c r="H312" s="228"/>
      <c r="I312" s="233"/>
      <c r="J312" s="230"/>
      <c r="K312" s="230"/>
      <c r="L312" s="230"/>
      <c r="M312" s="230"/>
      <c r="N312" s="230"/>
      <c r="O312" s="234"/>
      <c r="P312" s="228"/>
      <c r="Q312" s="230"/>
      <c r="R312" s="230"/>
      <c r="S312" s="230"/>
      <c r="T312" s="230"/>
      <c r="U312" s="230"/>
      <c r="V312" s="230"/>
      <c r="W312" s="230"/>
      <c r="X312" s="230"/>
      <c r="Y312" s="230"/>
      <c r="Z312" s="230"/>
      <c r="AA312" s="230"/>
      <c r="AB312" s="230"/>
      <c r="AC312" s="228"/>
      <c r="AD312" s="230"/>
      <c r="AE312" s="230"/>
      <c r="AF312" s="230"/>
      <c r="AG312" s="230"/>
      <c r="AH312" s="230"/>
      <c r="AI312" s="230"/>
    </row>
    <row r="313" spans="1:35" ht="15">
      <c r="A313" s="228"/>
      <c r="B313" s="229"/>
      <c r="C313" s="230"/>
      <c r="D313" s="231"/>
      <c r="E313" s="231"/>
      <c r="F313" s="230"/>
      <c r="G313" s="232"/>
      <c r="H313" s="228"/>
      <c r="I313" s="233"/>
      <c r="J313" s="230"/>
      <c r="K313" s="230"/>
      <c r="L313" s="230"/>
      <c r="M313" s="230"/>
      <c r="N313" s="230"/>
      <c r="O313" s="234"/>
      <c r="P313" s="228"/>
      <c r="Q313" s="230"/>
      <c r="R313" s="230"/>
      <c r="S313" s="230"/>
      <c r="T313" s="230"/>
      <c r="U313" s="230"/>
      <c r="V313" s="230"/>
      <c r="W313" s="230"/>
      <c r="X313" s="230"/>
      <c r="Y313" s="230"/>
      <c r="Z313" s="230"/>
      <c r="AA313" s="230"/>
      <c r="AB313" s="230"/>
      <c r="AC313" s="228"/>
      <c r="AD313" s="230"/>
      <c r="AE313" s="230"/>
      <c r="AF313" s="230"/>
      <c r="AG313" s="230"/>
      <c r="AH313" s="230"/>
      <c r="AI313" s="230"/>
    </row>
    <row r="314" spans="1:35" ht="15">
      <c r="A314" s="228"/>
      <c r="B314" s="229"/>
      <c r="C314" s="230"/>
      <c r="D314" s="231"/>
      <c r="E314" s="231"/>
      <c r="F314" s="230"/>
      <c r="G314" s="232"/>
      <c r="H314" s="228"/>
      <c r="I314" s="233"/>
      <c r="J314" s="230"/>
      <c r="K314" s="230"/>
      <c r="L314" s="230"/>
      <c r="M314" s="230"/>
      <c r="N314" s="230"/>
      <c r="O314" s="234"/>
      <c r="P314" s="228"/>
      <c r="Q314" s="230"/>
      <c r="R314" s="230"/>
      <c r="S314" s="230"/>
      <c r="T314" s="230"/>
      <c r="U314" s="230"/>
      <c r="V314" s="230"/>
      <c r="W314" s="230"/>
      <c r="X314" s="230"/>
      <c r="Y314" s="230"/>
      <c r="Z314" s="230"/>
      <c r="AA314" s="230"/>
      <c r="AB314" s="230"/>
      <c r="AC314" s="228"/>
      <c r="AD314" s="230"/>
      <c r="AE314" s="230"/>
      <c r="AF314" s="230"/>
      <c r="AG314" s="230"/>
      <c r="AH314" s="230"/>
      <c r="AI314" s="230"/>
    </row>
    <row r="315" spans="1:35" ht="15">
      <c r="A315" s="228"/>
      <c r="B315" s="229"/>
      <c r="C315" s="230"/>
      <c r="D315" s="231"/>
      <c r="E315" s="231"/>
      <c r="F315" s="230"/>
      <c r="G315" s="232"/>
      <c r="H315" s="228"/>
      <c r="I315" s="233"/>
      <c r="J315" s="230"/>
      <c r="K315" s="230"/>
      <c r="L315" s="230"/>
      <c r="M315" s="230"/>
      <c r="N315" s="230"/>
      <c r="O315" s="234"/>
      <c r="P315" s="228"/>
      <c r="Q315" s="230"/>
      <c r="R315" s="230"/>
      <c r="S315" s="230"/>
      <c r="T315" s="230"/>
      <c r="U315" s="230"/>
      <c r="V315" s="230"/>
      <c r="W315" s="230"/>
      <c r="X315" s="230"/>
      <c r="Y315" s="230"/>
      <c r="Z315" s="230"/>
      <c r="AA315" s="230"/>
      <c r="AB315" s="230"/>
      <c r="AC315" s="228"/>
      <c r="AD315" s="230"/>
      <c r="AE315" s="230"/>
      <c r="AF315" s="230"/>
      <c r="AG315" s="230"/>
      <c r="AH315" s="230"/>
      <c r="AI315" s="230"/>
    </row>
    <row r="316" spans="1:35" ht="15">
      <c r="A316" s="228"/>
      <c r="B316" s="229"/>
      <c r="C316" s="230"/>
      <c r="D316" s="231"/>
      <c r="E316" s="231"/>
      <c r="F316" s="230"/>
      <c r="G316" s="232"/>
      <c r="H316" s="228"/>
      <c r="I316" s="233"/>
      <c r="J316" s="230"/>
      <c r="K316" s="230"/>
      <c r="L316" s="230"/>
      <c r="M316" s="230"/>
      <c r="N316" s="230"/>
      <c r="O316" s="234"/>
      <c r="P316" s="228"/>
      <c r="Q316" s="230"/>
      <c r="R316" s="230"/>
      <c r="S316" s="230"/>
      <c r="T316" s="230"/>
      <c r="U316" s="230"/>
      <c r="V316" s="230"/>
      <c r="W316" s="230"/>
      <c r="X316" s="230"/>
      <c r="Y316" s="230"/>
      <c r="Z316" s="230"/>
      <c r="AA316" s="230"/>
      <c r="AB316" s="230"/>
      <c r="AC316" s="228"/>
      <c r="AD316" s="230"/>
      <c r="AE316" s="230"/>
      <c r="AF316" s="230"/>
      <c r="AG316" s="230"/>
      <c r="AH316" s="230"/>
      <c r="AI316" s="230"/>
    </row>
    <row r="317" spans="1:35" ht="15">
      <c r="A317" s="228"/>
      <c r="B317" s="229"/>
      <c r="C317" s="230"/>
      <c r="D317" s="231"/>
      <c r="E317" s="231"/>
      <c r="F317" s="230"/>
      <c r="G317" s="232"/>
      <c r="H317" s="228"/>
      <c r="I317" s="233"/>
      <c r="J317" s="230"/>
      <c r="K317" s="230"/>
      <c r="L317" s="230"/>
      <c r="M317" s="230"/>
      <c r="N317" s="230"/>
      <c r="O317" s="234"/>
      <c r="P317" s="228"/>
      <c r="Q317" s="230"/>
      <c r="R317" s="230"/>
      <c r="S317" s="230"/>
      <c r="T317" s="230"/>
      <c r="U317" s="230"/>
      <c r="V317" s="230"/>
      <c r="W317" s="230"/>
      <c r="X317" s="230"/>
      <c r="Y317" s="230"/>
      <c r="Z317" s="230"/>
      <c r="AA317" s="230"/>
      <c r="AB317" s="230"/>
      <c r="AC317" s="228"/>
      <c r="AD317" s="230"/>
      <c r="AE317" s="230"/>
      <c r="AF317" s="230"/>
      <c r="AG317" s="230"/>
      <c r="AH317" s="230"/>
      <c r="AI317" s="230"/>
    </row>
    <row r="318" spans="1:35" ht="15">
      <c r="A318" s="228"/>
      <c r="B318" s="229"/>
      <c r="C318" s="230"/>
      <c r="D318" s="231"/>
      <c r="E318" s="231"/>
      <c r="F318" s="230"/>
      <c r="G318" s="232"/>
      <c r="H318" s="228"/>
      <c r="I318" s="233"/>
      <c r="J318" s="230"/>
      <c r="K318" s="230"/>
      <c r="L318" s="230"/>
      <c r="M318" s="230"/>
      <c r="N318" s="230"/>
      <c r="O318" s="234"/>
      <c r="P318" s="228"/>
      <c r="Q318" s="230"/>
      <c r="R318" s="230"/>
      <c r="S318" s="230"/>
      <c r="T318" s="230"/>
      <c r="U318" s="230"/>
      <c r="V318" s="230"/>
      <c r="W318" s="230"/>
      <c r="X318" s="230"/>
      <c r="Y318" s="230"/>
      <c r="Z318" s="230"/>
      <c r="AA318" s="230"/>
      <c r="AB318" s="230"/>
      <c r="AC318" s="228"/>
      <c r="AD318" s="230"/>
      <c r="AE318" s="230"/>
      <c r="AF318" s="230"/>
      <c r="AG318" s="230"/>
      <c r="AH318" s="230"/>
      <c r="AI318" s="230"/>
    </row>
    <row r="319" spans="1:35" ht="15">
      <c r="A319" s="228"/>
      <c r="B319" s="229"/>
      <c r="C319" s="230"/>
      <c r="D319" s="231"/>
      <c r="E319" s="231"/>
      <c r="F319" s="230"/>
      <c r="G319" s="232"/>
      <c r="H319" s="228"/>
      <c r="I319" s="233"/>
      <c r="J319" s="230"/>
      <c r="K319" s="230"/>
      <c r="L319" s="230"/>
      <c r="M319" s="230"/>
      <c r="N319" s="230"/>
      <c r="O319" s="234"/>
      <c r="P319" s="228"/>
      <c r="Q319" s="230"/>
      <c r="R319" s="230"/>
      <c r="S319" s="230"/>
      <c r="T319" s="230"/>
      <c r="U319" s="230"/>
      <c r="V319" s="230"/>
      <c r="W319" s="230"/>
      <c r="X319" s="230"/>
      <c r="Y319" s="230"/>
      <c r="Z319" s="230"/>
      <c r="AA319" s="230"/>
      <c r="AB319" s="230"/>
      <c r="AC319" s="228"/>
      <c r="AD319" s="230"/>
      <c r="AE319" s="230"/>
      <c r="AF319" s="230"/>
      <c r="AG319" s="230"/>
      <c r="AH319" s="230"/>
      <c r="AI319" s="230"/>
    </row>
    <row r="320" spans="1:35" ht="15">
      <c r="A320" s="228"/>
      <c r="B320" s="229"/>
      <c r="C320" s="230"/>
      <c r="D320" s="231"/>
      <c r="E320" s="231"/>
      <c r="F320" s="230"/>
      <c r="G320" s="232"/>
      <c r="H320" s="228"/>
      <c r="I320" s="233"/>
      <c r="J320" s="230"/>
      <c r="K320" s="230"/>
      <c r="L320" s="230"/>
      <c r="M320" s="230"/>
      <c r="N320" s="230"/>
      <c r="O320" s="234"/>
      <c r="P320" s="228"/>
      <c r="Q320" s="230"/>
      <c r="R320" s="230"/>
      <c r="S320" s="230"/>
      <c r="T320" s="230"/>
      <c r="U320" s="230"/>
      <c r="V320" s="230"/>
      <c r="W320" s="230"/>
      <c r="X320" s="230"/>
      <c r="Y320" s="230"/>
      <c r="Z320" s="230"/>
      <c r="AA320" s="230"/>
      <c r="AB320" s="230"/>
      <c r="AC320" s="228"/>
      <c r="AD320" s="230"/>
      <c r="AE320" s="230"/>
      <c r="AF320" s="230"/>
      <c r="AG320" s="230"/>
      <c r="AH320" s="230"/>
      <c r="AI320" s="230"/>
    </row>
    <row r="321" spans="1:35" ht="15">
      <c r="A321" s="228"/>
      <c r="B321" s="229"/>
      <c r="C321" s="230"/>
      <c r="D321" s="231"/>
      <c r="E321" s="231"/>
      <c r="F321" s="230"/>
      <c r="G321" s="232"/>
      <c r="H321" s="228"/>
      <c r="I321" s="233"/>
      <c r="J321" s="230"/>
      <c r="K321" s="230"/>
      <c r="L321" s="230"/>
      <c r="M321" s="230"/>
      <c r="N321" s="230"/>
      <c r="O321" s="234"/>
      <c r="P321" s="228"/>
      <c r="Q321" s="230"/>
      <c r="R321" s="230"/>
      <c r="S321" s="230"/>
      <c r="T321" s="230"/>
      <c r="U321" s="230"/>
      <c r="V321" s="230"/>
      <c r="W321" s="230"/>
      <c r="X321" s="230"/>
      <c r="Y321" s="230"/>
      <c r="Z321" s="230"/>
      <c r="AA321" s="230"/>
      <c r="AB321" s="230"/>
      <c r="AC321" s="228"/>
      <c r="AD321" s="230"/>
      <c r="AE321" s="230"/>
      <c r="AF321" s="230"/>
      <c r="AG321" s="230"/>
      <c r="AH321" s="230"/>
      <c r="AI321" s="230"/>
    </row>
    <row r="322" spans="1:35" ht="15">
      <c r="A322" s="228"/>
      <c r="B322" s="229"/>
      <c r="C322" s="230"/>
      <c r="D322" s="231"/>
      <c r="E322" s="231"/>
      <c r="F322" s="230"/>
      <c r="G322" s="232"/>
      <c r="H322" s="228"/>
      <c r="I322" s="233"/>
      <c r="J322" s="230"/>
      <c r="K322" s="230"/>
      <c r="L322" s="230"/>
      <c r="M322" s="230"/>
      <c r="N322" s="230"/>
      <c r="O322" s="234"/>
      <c r="P322" s="228"/>
      <c r="Q322" s="230"/>
      <c r="R322" s="230"/>
      <c r="S322" s="230"/>
      <c r="T322" s="230"/>
      <c r="U322" s="230"/>
      <c r="V322" s="230"/>
      <c r="W322" s="230"/>
      <c r="X322" s="230"/>
      <c r="Y322" s="230"/>
      <c r="Z322" s="230"/>
      <c r="AA322" s="230"/>
      <c r="AB322" s="230"/>
      <c r="AC322" s="228"/>
      <c r="AD322" s="230"/>
      <c r="AE322" s="230"/>
      <c r="AF322" s="230"/>
      <c r="AG322" s="230"/>
      <c r="AH322" s="230"/>
      <c r="AI322" s="230"/>
    </row>
    <row r="323" spans="1:35" ht="15">
      <c r="A323" s="228"/>
      <c r="B323" s="229"/>
      <c r="C323" s="230"/>
      <c r="D323" s="231"/>
      <c r="E323" s="231"/>
      <c r="F323" s="230"/>
      <c r="G323" s="232"/>
      <c r="H323" s="228"/>
      <c r="I323" s="233"/>
      <c r="J323" s="230"/>
      <c r="K323" s="230"/>
      <c r="L323" s="230"/>
      <c r="M323" s="230"/>
      <c r="N323" s="230"/>
      <c r="O323" s="234"/>
      <c r="P323" s="228"/>
      <c r="Q323" s="230"/>
      <c r="R323" s="230"/>
      <c r="S323" s="230"/>
      <c r="T323" s="230"/>
      <c r="U323" s="230"/>
      <c r="V323" s="230"/>
      <c r="W323" s="230"/>
      <c r="X323" s="230"/>
      <c r="Y323" s="230"/>
      <c r="Z323" s="230"/>
      <c r="AA323" s="230"/>
      <c r="AB323" s="230"/>
      <c r="AC323" s="228"/>
      <c r="AD323" s="230"/>
      <c r="AE323" s="230"/>
      <c r="AF323" s="230"/>
      <c r="AG323" s="230"/>
      <c r="AH323" s="230"/>
      <c r="AI323" s="230"/>
    </row>
    <row r="324" spans="1:35" ht="15">
      <c r="A324" s="228"/>
      <c r="B324" s="229"/>
      <c r="C324" s="230"/>
      <c r="D324" s="231"/>
      <c r="E324" s="231"/>
      <c r="F324" s="230"/>
      <c r="G324" s="232"/>
      <c r="H324" s="228"/>
      <c r="I324" s="233"/>
      <c r="J324" s="230"/>
      <c r="K324" s="230"/>
      <c r="L324" s="230"/>
      <c r="M324" s="230"/>
      <c r="N324" s="230"/>
      <c r="O324" s="234"/>
      <c r="P324" s="228"/>
      <c r="Q324" s="230"/>
      <c r="R324" s="230"/>
      <c r="S324" s="230"/>
      <c r="T324" s="230"/>
      <c r="U324" s="230"/>
      <c r="V324" s="230"/>
      <c r="W324" s="230"/>
      <c r="X324" s="230"/>
      <c r="Y324" s="230"/>
      <c r="Z324" s="230"/>
      <c r="AA324" s="230"/>
      <c r="AB324" s="230"/>
      <c r="AC324" s="228"/>
      <c r="AD324" s="230"/>
      <c r="AE324" s="230"/>
      <c r="AF324" s="230"/>
      <c r="AG324" s="230"/>
      <c r="AH324" s="230"/>
      <c r="AI324" s="230"/>
    </row>
    <row r="325" spans="1:35" ht="15">
      <c r="A325" s="228"/>
      <c r="B325" s="229"/>
      <c r="C325" s="230"/>
      <c r="D325" s="231"/>
      <c r="E325" s="231"/>
      <c r="F325" s="230"/>
      <c r="G325" s="232"/>
      <c r="H325" s="228"/>
      <c r="I325" s="233"/>
      <c r="J325" s="230"/>
      <c r="K325" s="230"/>
      <c r="L325" s="230"/>
      <c r="M325" s="230"/>
      <c r="N325" s="230"/>
      <c r="O325" s="234"/>
      <c r="P325" s="228"/>
      <c r="Q325" s="230"/>
      <c r="R325" s="230"/>
      <c r="S325" s="230"/>
      <c r="T325" s="230"/>
      <c r="U325" s="230"/>
      <c r="V325" s="230"/>
      <c r="W325" s="230"/>
      <c r="X325" s="230"/>
      <c r="Y325" s="230"/>
      <c r="Z325" s="230"/>
      <c r="AA325" s="230"/>
      <c r="AB325" s="230"/>
      <c r="AC325" s="228"/>
      <c r="AD325" s="230"/>
      <c r="AE325" s="230"/>
      <c r="AF325" s="230"/>
      <c r="AG325" s="230"/>
      <c r="AH325" s="230"/>
      <c r="AI325" s="230"/>
    </row>
    <row r="326" spans="1:35" ht="15">
      <c r="A326" s="228"/>
      <c r="B326" s="229"/>
      <c r="C326" s="230"/>
      <c r="D326" s="231"/>
      <c r="E326" s="231"/>
      <c r="F326" s="230"/>
      <c r="G326" s="232"/>
      <c r="H326" s="228"/>
      <c r="I326" s="233"/>
      <c r="J326" s="230"/>
      <c r="K326" s="230"/>
      <c r="L326" s="230"/>
      <c r="M326" s="230"/>
      <c r="N326" s="230"/>
      <c r="O326" s="234"/>
      <c r="P326" s="228"/>
      <c r="Q326" s="230"/>
      <c r="R326" s="230"/>
      <c r="S326" s="230"/>
      <c r="T326" s="230"/>
      <c r="U326" s="230"/>
      <c r="V326" s="230"/>
      <c r="W326" s="230"/>
      <c r="X326" s="230"/>
      <c r="Y326" s="230"/>
      <c r="Z326" s="230"/>
      <c r="AA326" s="230"/>
      <c r="AB326" s="230"/>
      <c r="AC326" s="228"/>
      <c r="AD326" s="230"/>
      <c r="AE326" s="230"/>
      <c r="AF326" s="230"/>
      <c r="AG326" s="230"/>
      <c r="AH326" s="230"/>
      <c r="AI326" s="230"/>
    </row>
    <row r="327" spans="1:35" ht="15">
      <c r="A327" s="228"/>
      <c r="B327" s="229"/>
      <c r="C327" s="230"/>
      <c r="D327" s="231"/>
      <c r="E327" s="231"/>
      <c r="F327" s="230"/>
      <c r="G327" s="232"/>
      <c r="H327" s="228"/>
      <c r="I327" s="233"/>
      <c r="J327" s="230"/>
      <c r="K327" s="230"/>
      <c r="L327" s="230"/>
      <c r="M327" s="230"/>
      <c r="N327" s="230"/>
      <c r="O327" s="234"/>
      <c r="P327" s="228"/>
      <c r="Q327" s="230"/>
      <c r="R327" s="230"/>
      <c r="S327" s="230"/>
      <c r="T327" s="230"/>
      <c r="U327" s="230"/>
      <c r="V327" s="230"/>
      <c r="W327" s="230"/>
      <c r="X327" s="230"/>
      <c r="Y327" s="230"/>
      <c r="Z327" s="230"/>
      <c r="AA327" s="230"/>
      <c r="AB327" s="230"/>
      <c r="AC327" s="228"/>
      <c r="AD327" s="230"/>
      <c r="AE327" s="230"/>
      <c r="AF327" s="230"/>
      <c r="AG327" s="230"/>
      <c r="AH327" s="230"/>
      <c r="AI327" s="230"/>
    </row>
    <row r="328" spans="1:35" ht="15">
      <c r="A328" s="228"/>
      <c r="B328" s="229"/>
      <c r="C328" s="230"/>
      <c r="D328" s="231"/>
      <c r="E328" s="231"/>
      <c r="F328" s="230"/>
      <c r="G328" s="232"/>
      <c r="H328" s="228"/>
      <c r="I328" s="233"/>
      <c r="J328" s="230"/>
      <c r="K328" s="230"/>
      <c r="L328" s="230"/>
      <c r="M328" s="230"/>
      <c r="N328" s="230"/>
      <c r="O328" s="234"/>
      <c r="P328" s="228"/>
      <c r="Q328" s="230"/>
      <c r="R328" s="230"/>
      <c r="S328" s="230"/>
      <c r="T328" s="230"/>
      <c r="U328" s="230"/>
      <c r="V328" s="230"/>
      <c r="W328" s="230"/>
      <c r="X328" s="230"/>
      <c r="Y328" s="230"/>
      <c r="Z328" s="230"/>
      <c r="AA328" s="230"/>
      <c r="AB328" s="230"/>
      <c r="AC328" s="228"/>
      <c r="AD328" s="230"/>
      <c r="AE328" s="230"/>
      <c r="AF328" s="230"/>
      <c r="AG328" s="230"/>
      <c r="AH328" s="230"/>
      <c r="AI328" s="230"/>
    </row>
    <row r="329" spans="1:35" ht="15">
      <c r="A329" s="228"/>
      <c r="B329" s="229"/>
      <c r="C329" s="230"/>
      <c r="D329" s="231"/>
      <c r="E329" s="231"/>
      <c r="F329" s="230"/>
      <c r="G329" s="232"/>
      <c r="H329" s="228"/>
      <c r="I329" s="233"/>
      <c r="J329" s="230"/>
      <c r="K329" s="230"/>
      <c r="L329" s="230"/>
      <c r="M329" s="230"/>
      <c r="N329" s="230"/>
      <c r="O329" s="234"/>
      <c r="P329" s="228"/>
      <c r="Q329" s="230"/>
      <c r="R329" s="230"/>
      <c r="S329" s="230"/>
      <c r="T329" s="230"/>
      <c r="U329" s="230"/>
      <c r="V329" s="230"/>
      <c r="W329" s="230"/>
      <c r="X329" s="230"/>
      <c r="Y329" s="230"/>
      <c r="Z329" s="230"/>
      <c r="AA329" s="230"/>
      <c r="AB329" s="230"/>
      <c r="AC329" s="228"/>
      <c r="AD329" s="230"/>
      <c r="AE329" s="230"/>
      <c r="AF329" s="230"/>
      <c r="AG329" s="230"/>
      <c r="AH329" s="230"/>
      <c r="AI329" s="230"/>
    </row>
    <row r="330" spans="1:35" ht="15">
      <c r="A330" s="228"/>
      <c r="B330" s="229"/>
      <c r="C330" s="230"/>
      <c r="D330" s="231"/>
      <c r="E330" s="231"/>
      <c r="F330" s="230"/>
      <c r="G330" s="232"/>
      <c r="H330" s="228"/>
      <c r="I330" s="233"/>
      <c r="J330" s="230"/>
      <c r="K330" s="230"/>
      <c r="L330" s="230"/>
      <c r="M330" s="230"/>
      <c r="N330" s="230"/>
      <c r="O330" s="234"/>
      <c r="P330" s="228"/>
      <c r="Q330" s="230"/>
      <c r="R330" s="230"/>
      <c r="S330" s="230"/>
      <c r="T330" s="230"/>
      <c r="U330" s="230"/>
      <c r="V330" s="230"/>
      <c r="W330" s="230"/>
      <c r="X330" s="230"/>
      <c r="Y330" s="230"/>
      <c r="Z330" s="230"/>
      <c r="AA330" s="230"/>
      <c r="AB330" s="230"/>
      <c r="AC330" s="228"/>
      <c r="AD330" s="230"/>
      <c r="AE330" s="230"/>
      <c r="AF330" s="230"/>
      <c r="AG330" s="230"/>
      <c r="AH330" s="230"/>
      <c r="AI330" s="230"/>
    </row>
    <row r="331" spans="1:35" ht="15">
      <c r="A331" s="228"/>
      <c r="B331" s="229"/>
      <c r="C331" s="230"/>
      <c r="D331" s="231"/>
      <c r="E331" s="231"/>
      <c r="F331" s="230"/>
      <c r="G331" s="232"/>
      <c r="H331" s="228"/>
      <c r="I331" s="233"/>
      <c r="J331" s="230"/>
      <c r="K331" s="230"/>
      <c r="L331" s="230"/>
      <c r="M331" s="230"/>
      <c r="N331" s="230"/>
      <c r="O331" s="234"/>
      <c r="P331" s="228"/>
      <c r="Q331" s="230"/>
      <c r="R331" s="230"/>
      <c r="S331" s="230"/>
      <c r="T331" s="230"/>
      <c r="U331" s="230"/>
      <c r="V331" s="230"/>
      <c r="W331" s="230"/>
      <c r="X331" s="230"/>
      <c r="Y331" s="230"/>
      <c r="Z331" s="230"/>
      <c r="AA331" s="230"/>
      <c r="AB331" s="230"/>
      <c r="AC331" s="228"/>
      <c r="AD331" s="230"/>
      <c r="AE331" s="230"/>
      <c r="AF331" s="230"/>
      <c r="AG331" s="230"/>
      <c r="AH331" s="230"/>
      <c r="AI331" s="230"/>
    </row>
    <row r="332" spans="1:35" ht="15">
      <c r="A332" s="228"/>
      <c r="B332" s="229"/>
      <c r="C332" s="230"/>
      <c r="D332" s="231"/>
      <c r="E332" s="231"/>
      <c r="F332" s="230"/>
      <c r="G332" s="232"/>
      <c r="H332" s="228"/>
      <c r="I332" s="233"/>
      <c r="J332" s="230"/>
      <c r="K332" s="230"/>
      <c r="L332" s="230"/>
      <c r="M332" s="230"/>
      <c r="N332" s="230"/>
      <c r="O332" s="234"/>
      <c r="P332" s="228"/>
      <c r="Q332" s="230"/>
      <c r="R332" s="230"/>
      <c r="S332" s="230"/>
      <c r="T332" s="230"/>
      <c r="U332" s="230"/>
      <c r="V332" s="230"/>
      <c r="W332" s="230"/>
      <c r="X332" s="230"/>
      <c r="Y332" s="230"/>
      <c r="Z332" s="230"/>
      <c r="AA332" s="230"/>
      <c r="AB332" s="230"/>
      <c r="AC332" s="228"/>
      <c r="AD332" s="230"/>
      <c r="AE332" s="230"/>
      <c r="AF332" s="230"/>
      <c r="AG332" s="230"/>
      <c r="AH332" s="230"/>
      <c r="AI332" s="230"/>
    </row>
    <row r="333" spans="1:35" ht="15">
      <c r="A333" s="228"/>
      <c r="B333" s="229"/>
      <c r="C333" s="230"/>
      <c r="D333" s="231"/>
      <c r="E333" s="231"/>
      <c r="F333" s="230"/>
      <c r="G333" s="232"/>
      <c r="H333" s="228"/>
      <c r="I333" s="233"/>
      <c r="J333" s="230"/>
      <c r="K333" s="230"/>
      <c r="L333" s="230"/>
      <c r="M333" s="230"/>
      <c r="N333" s="230"/>
      <c r="O333" s="234"/>
      <c r="P333" s="228"/>
      <c r="Q333" s="230"/>
      <c r="R333" s="230"/>
      <c r="S333" s="230"/>
      <c r="T333" s="230"/>
      <c r="U333" s="230"/>
      <c r="V333" s="230"/>
      <c r="W333" s="230"/>
      <c r="X333" s="230"/>
      <c r="Y333" s="230"/>
      <c r="Z333" s="230"/>
      <c r="AA333" s="230"/>
      <c r="AB333" s="230"/>
      <c r="AC333" s="228"/>
      <c r="AD333" s="230"/>
      <c r="AE333" s="230"/>
      <c r="AF333" s="230"/>
      <c r="AG333" s="230"/>
      <c r="AH333" s="230"/>
      <c r="AI333" s="230"/>
    </row>
    <row r="334" spans="1:35" ht="15">
      <c r="A334" s="228"/>
      <c r="B334" s="229"/>
      <c r="C334" s="230"/>
      <c r="D334" s="231"/>
      <c r="E334" s="231"/>
      <c r="F334" s="230"/>
      <c r="G334" s="232"/>
      <c r="H334" s="228"/>
      <c r="I334" s="233"/>
      <c r="J334" s="230"/>
      <c r="K334" s="230"/>
      <c r="L334" s="230"/>
      <c r="M334" s="230"/>
      <c r="N334" s="230"/>
      <c r="O334" s="234"/>
      <c r="P334" s="228"/>
      <c r="Q334" s="230"/>
      <c r="R334" s="230"/>
      <c r="S334" s="230"/>
      <c r="T334" s="230"/>
      <c r="U334" s="230"/>
      <c r="V334" s="230"/>
      <c r="W334" s="230"/>
      <c r="X334" s="230"/>
      <c r="Y334" s="230"/>
      <c r="Z334" s="230"/>
      <c r="AA334" s="230"/>
      <c r="AB334" s="230"/>
      <c r="AC334" s="228"/>
      <c r="AD334" s="230"/>
      <c r="AE334" s="230"/>
      <c r="AF334" s="230"/>
      <c r="AG334" s="230"/>
      <c r="AH334" s="230"/>
      <c r="AI334" s="230"/>
    </row>
    <row r="335" spans="1:35" ht="15">
      <c r="A335" s="228"/>
      <c r="B335" s="229"/>
      <c r="C335" s="230"/>
      <c r="D335" s="231"/>
      <c r="E335" s="231"/>
      <c r="F335" s="230"/>
      <c r="G335" s="232"/>
      <c r="H335" s="228"/>
      <c r="I335" s="233"/>
      <c r="J335" s="230"/>
      <c r="K335" s="230"/>
      <c r="L335" s="230"/>
      <c r="M335" s="230"/>
      <c r="N335" s="230"/>
      <c r="O335" s="234"/>
      <c r="P335" s="228"/>
      <c r="Q335" s="230"/>
      <c r="R335" s="230"/>
      <c r="S335" s="230"/>
      <c r="T335" s="230"/>
      <c r="U335" s="230"/>
      <c r="V335" s="230"/>
      <c r="W335" s="230"/>
      <c r="X335" s="230"/>
      <c r="Y335" s="230"/>
      <c r="Z335" s="230"/>
      <c r="AA335" s="230"/>
      <c r="AB335" s="230"/>
      <c r="AC335" s="228"/>
      <c r="AD335" s="230"/>
      <c r="AE335" s="230"/>
      <c r="AF335" s="230"/>
      <c r="AG335" s="230"/>
      <c r="AH335" s="230"/>
      <c r="AI335" s="230"/>
    </row>
    <row r="336" spans="1:35" ht="15">
      <c r="A336" s="228"/>
      <c r="B336" s="229"/>
      <c r="C336" s="230"/>
      <c r="D336" s="231"/>
      <c r="E336" s="231"/>
      <c r="F336" s="230"/>
      <c r="G336" s="232"/>
      <c r="H336" s="228"/>
      <c r="I336" s="233"/>
      <c r="J336" s="230"/>
      <c r="K336" s="230"/>
      <c r="L336" s="230"/>
      <c r="M336" s="230"/>
      <c r="N336" s="230"/>
      <c r="O336" s="234"/>
      <c r="P336" s="228"/>
      <c r="Q336" s="230"/>
      <c r="R336" s="230"/>
      <c r="S336" s="230"/>
      <c r="T336" s="230"/>
      <c r="U336" s="230"/>
      <c r="V336" s="230"/>
      <c r="W336" s="230"/>
      <c r="X336" s="230"/>
      <c r="Y336" s="230"/>
      <c r="Z336" s="230"/>
      <c r="AA336" s="230"/>
      <c r="AB336" s="230"/>
      <c r="AC336" s="228"/>
      <c r="AD336" s="230"/>
      <c r="AE336" s="230"/>
      <c r="AF336" s="230"/>
      <c r="AG336" s="230"/>
      <c r="AH336" s="230"/>
      <c r="AI336" s="230"/>
    </row>
    <row r="337" spans="1:35" ht="15">
      <c r="A337" s="228"/>
      <c r="B337" s="229"/>
      <c r="C337" s="230"/>
      <c r="D337" s="231"/>
      <c r="E337" s="231"/>
      <c r="F337" s="230"/>
      <c r="G337" s="232"/>
      <c r="H337" s="228"/>
      <c r="I337" s="233"/>
      <c r="J337" s="230"/>
      <c r="K337" s="230"/>
      <c r="L337" s="230"/>
      <c r="M337" s="230"/>
      <c r="N337" s="230"/>
      <c r="O337" s="234"/>
      <c r="P337" s="228"/>
      <c r="Q337" s="230"/>
      <c r="R337" s="230"/>
      <c r="S337" s="230"/>
      <c r="T337" s="230"/>
      <c r="U337" s="230"/>
      <c r="V337" s="230"/>
      <c r="W337" s="230"/>
      <c r="X337" s="230"/>
      <c r="Y337" s="230"/>
      <c r="Z337" s="230"/>
      <c r="AA337" s="230"/>
      <c r="AB337" s="230"/>
      <c r="AC337" s="228"/>
      <c r="AD337" s="230"/>
      <c r="AE337" s="230"/>
      <c r="AF337" s="230"/>
      <c r="AG337" s="230"/>
      <c r="AH337" s="230"/>
      <c r="AI337" s="230"/>
    </row>
    <row r="338" spans="1:35" ht="15">
      <c r="A338" s="228"/>
      <c r="B338" s="229"/>
      <c r="C338" s="230"/>
      <c r="D338" s="231"/>
      <c r="E338" s="231"/>
      <c r="F338" s="230"/>
      <c r="G338" s="232"/>
      <c r="H338" s="228"/>
      <c r="I338" s="233"/>
      <c r="J338" s="230"/>
      <c r="K338" s="230"/>
      <c r="L338" s="230"/>
      <c r="M338" s="230"/>
      <c r="N338" s="230"/>
      <c r="O338" s="234"/>
      <c r="P338" s="228"/>
      <c r="Q338" s="230"/>
      <c r="R338" s="230"/>
      <c r="S338" s="230"/>
      <c r="T338" s="230"/>
      <c r="U338" s="230"/>
      <c r="V338" s="230"/>
      <c r="W338" s="230"/>
      <c r="X338" s="230"/>
      <c r="Y338" s="230"/>
      <c r="Z338" s="230"/>
      <c r="AA338" s="230"/>
      <c r="AB338" s="230"/>
      <c r="AC338" s="228"/>
      <c r="AD338" s="230"/>
      <c r="AE338" s="230"/>
      <c r="AF338" s="230"/>
      <c r="AG338" s="230"/>
      <c r="AH338" s="230"/>
      <c r="AI338" s="230"/>
    </row>
    <row r="339" spans="1:35" ht="15">
      <c r="A339" s="228"/>
      <c r="B339" s="229"/>
      <c r="C339" s="230"/>
      <c r="D339" s="231"/>
      <c r="E339" s="231"/>
      <c r="F339" s="230"/>
      <c r="G339" s="232"/>
      <c r="H339" s="228"/>
      <c r="I339" s="233"/>
      <c r="J339" s="230"/>
      <c r="K339" s="230"/>
      <c r="L339" s="230"/>
      <c r="M339" s="230"/>
      <c r="N339" s="230"/>
      <c r="O339" s="234"/>
      <c r="P339" s="228"/>
      <c r="Q339" s="230"/>
      <c r="R339" s="230"/>
      <c r="S339" s="230"/>
      <c r="T339" s="230"/>
      <c r="U339" s="230"/>
      <c r="V339" s="230"/>
      <c r="W339" s="230"/>
      <c r="X339" s="230"/>
      <c r="Y339" s="230"/>
      <c r="Z339" s="230"/>
      <c r="AA339" s="230"/>
      <c r="AB339" s="230"/>
      <c r="AC339" s="228"/>
      <c r="AD339" s="230"/>
      <c r="AE339" s="230"/>
      <c r="AF339" s="230"/>
      <c r="AG339" s="230"/>
      <c r="AH339" s="230"/>
      <c r="AI339" s="230"/>
    </row>
    <row r="340" spans="1:35" ht="15">
      <c r="A340" s="228"/>
      <c r="B340" s="229"/>
      <c r="C340" s="230"/>
      <c r="D340" s="231"/>
      <c r="E340" s="231"/>
      <c r="F340" s="230"/>
      <c r="G340" s="232"/>
      <c r="H340" s="228"/>
      <c r="I340" s="233"/>
      <c r="J340" s="230"/>
      <c r="K340" s="230"/>
      <c r="L340" s="230"/>
      <c r="M340" s="230"/>
      <c r="N340" s="230"/>
      <c r="O340" s="234"/>
      <c r="P340" s="228"/>
      <c r="Q340" s="230"/>
      <c r="R340" s="230"/>
      <c r="S340" s="230"/>
      <c r="T340" s="230"/>
      <c r="U340" s="230"/>
      <c r="V340" s="230"/>
      <c r="W340" s="230"/>
      <c r="X340" s="230"/>
      <c r="Y340" s="230"/>
      <c r="Z340" s="230"/>
      <c r="AA340" s="230"/>
      <c r="AB340" s="230"/>
      <c r="AC340" s="228"/>
      <c r="AD340" s="230"/>
      <c r="AE340" s="230"/>
      <c r="AF340" s="230"/>
      <c r="AG340" s="230"/>
      <c r="AH340" s="230"/>
      <c r="AI340" s="230"/>
    </row>
    <row r="341" spans="1:35" ht="15">
      <c r="A341" s="228"/>
      <c r="B341" s="229"/>
      <c r="C341" s="230"/>
      <c r="D341" s="231"/>
      <c r="E341" s="231"/>
      <c r="F341" s="230"/>
      <c r="G341" s="232"/>
      <c r="H341" s="228"/>
      <c r="I341" s="233"/>
      <c r="J341" s="230"/>
      <c r="K341" s="230"/>
      <c r="L341" s="230"/>
      <c r="M341" s="230"/>
      <c r="N341" s="230"/>
      <c r="O341" s="234"/>
      <c r="P341" s="228"/>
      <c r="Q341" s="230"/>
      <c r="R341" s="230"/>
      <c r="S341" s="230"/>
      <c r="T341" s="230"/>
      <c r="U341" s="230"/>
      <c r="V341" s="230"/>
      <c r="W341" s="230"/>
      <c r="X341" s="230"/>
      <c r="Y341" s="230"/>
      <c r="Z341" s="230"/>
      <c r="AA341" s="230"/>
      <c r="AB341" s="230"/>
      <c r="AC341" s="228"/>
      <c r="AD341" s="230"/>
      <c r="AE341" s="230"/>
      <c r="AF341" s="230"/>
      <c r="AG341" s="230"/>
      <c r="AH341" s="230"/>
      <c r="AI341" s="230"/>
    </row>
    <row r="342" spans="1:35" ht="15">
      <c r="A342" s="228"/>
      <c r="B342" s="229"/>
      <c r="C342" s="230"/>
      <c r="D342" s="231"/>
      <c r="E342" s="231"/>
      <c r="F342" s="230"/>
      <c r="G342" s="232"/>
      <c r="H342" s="228"/>
      <c r="I342" s="233"/>
      <c r="J342" s="230"/>
      <c r="K342" s="230"/>
      <c r="L342" s="230"/>
      <c r="M342" s="230"/>
      <c r="N342" s="230"/>
      <c r="O342" s="234"/>
      <c r="P342" s="228"/>
      <c r="Q342" s="230"/>
      <c r="R342" s="230"/>
      <c r="S342" s="230"/>
      <c r="T342" s="230"/>
      <c r="U342" s="230"/>
      <c r="V342" s="230"/>
      <c r="W342" s="230"/>
      <c r="X342" s="230"/>
      <c r="Y342" s="230"/>
      <c r="Z342" s="230"/>
      <c r="AA342" s="230"/>
      <c r="AB342" s="230"/>
      <c r="AC342" s="228"/>
      <c r="AD342" s="230"/>
      <c r="AE342" s="230"/>
      <c r="AF342" s="230"/>
      <c r="AG342" s="230"/>
      <c r="AH342" s="230"/>
      <c r="AI342" s="230"/>
    </row>
    <row r="343" spans="1:35" ht="15">
      <c r="A343" s="228"/>
      <c r="B343" s="229"/>
      <c r="C343" s="230"/>
      <c r="D343" s="231"/>
      <c r="E343" s="231"/>
      <c r="F343" s="230"/>
      <c r="G343" s="232"/>
      <c r="H343" s="228"/>
      <c r="I343" s="233"/>
      <c r="J343" s="230"/>
      <c r="K343" s="230"/>
      <c r="L343" s="230"/>
      <c r="M343" s="230"/>
      <c r="N343" s="230"/>
      <c r="O343" s="234"/>
      <c r="P343" s="228"/>
      <c r="Q343" s="230"/>
      <c r="R343" s="230"/>
      <c r="S343" s="230"/>
      <c r="T343" s="230"/>
      <c r="U343" s="230"/>
      <c r="V343" s="230"/>
      <c r="W343" s="230"/>
      <c r="X343" s="230"/>
      <c r="Y343" s="230"/>
      <c r="Z343" s="230"/>
      <c r="AA343" s="230"/>
      <c r="AB343" s="230"/>
      <c r="AC343" s="228"/>
      <c r="AD343" s="230"/>
      <c r="AE343" s="230"/>
      <c r="AF343" s="230"/>
      <c r="AG343" s="230"/>
      <c r="AH343" s="230"/>
      <c r="AI343" s="230"/>
    </row>
    <row r="344" spans="1:35" ht="15">
      <c r="A344" s="228"/>
      <c r="B344" s="229"/>
      <c r="C344" s="230"/>
      <c r="D344" s="231"/>
      <c r="E344" s="231"/>
      <c r="F344" s="230"/>
      <c r="G344" s="232"/>
      <c r="H344" s="228"/>
      <c r="I344" s="233"/>
      <c r="J344" s="230"/>
      <c r="K344" s="230"/>
      <c r="L344" s="230"/>
      <c r="M344" s="230"/>
      <c r="N344" s="230"/>
      <c r="O344" s="234"/>
      <c r="P344" s="228"/>
      <c r="Q344" s="230"/>
      <c r="R344" s="230"/>
      <c r="S344" s="230"/>
      <c r="T344" s="230"/>
      <c r="U344" s="230"/>
      <c r="V344" s="230"/>
      <c r="W344" s="230"/>
      <c r="X344" s="230"/>
      <c r="Y344" s="230"/>
      <c r="Z344" s="230"/>
      <c r="AA344" s="230"/>
      <c r="AB344" s="230"/>
      <c r="AC344" s="228"/>
      <c r="AD344" s="230"/>
      <c r="AE344" s="230"/>
      <c r="AF344" s="230"/>
      <c r="AG344" s="230"/>
      <c r="AH344" s="230"/>
      <c r="AI344" s="230"/>
    </row>
  </sheetData>
  <sheetProtection/>
  <mergeCells count="222">
    <mergeCell ref="B175:B180"/>
    <mergeCell ref="B39:B62"/>
    <mergeCell ref="B63:B68"/>
    <mergeCell ref="B69:B80"/>
    <mergeCell ref="B81:B98"/>
    <mergeCell ref="B104:B110"/>
    <mergeCell ref="B119:B140"/>
    <mergeCell ref="E194:E197"/>
    <mergeCell ref="B3:B7"/>
    <mergeCell ref="B8:B10"/>
    <mergeCell ref="B11:B17"/>
    <mergeCell ref="B18:B22"/>
    <mergeCell ref="B23:B38"/>
    <mergeCell ref="E168:E174"/>
    <mergeCell ref="E181:E186"/>
    <mergeCell ref="E187:E190"/>
    <mergeCell ref="E191:E193"/>
    <mergeCell ref="E175:E180"/>
    <mergeCell ref="E8:E10"/>
    <mergeCell ref="E156:E161"/>
    <mergeCell ref="E162:E165"/>
    <mergeCell ref="G119:G138"/>
    <mergeCell ref="G139:G140"/>
    <mergeCell ref="E141:E144"/>
    <mergeCell ref="E146:E148"/>
    <mergeCell ref="G89:G90"/>
    <mergeCell ref="G91:G94"/>
    <mergeCell ref="E104:E107"/>
    <mergeCell ref="E109:E110"/>
    <mergeCell ref="E87:E90"/>
    <mergeCell ref="E91:E94"/>
    <mergeCell ref="E95:E98"/>
    <mergeCell ref="E39:E46"/>
    <mergeCell ref="E47:E50"/>
    <mergeCell ref="E51:E53"/>
    <mergeCell ref="E54:E57"/>
    <mergeCell ref="E58:E60"/>
    <mergeCell ref="G65:G66"/>
    <mergeCell ref="E65:E67"/>
    <mergeCell ref="G58:G59"/>
    <mergeCell ref="G39:G41"/>
    <mergeCell ref="G42:G43"/>
    <mergeCell ref="G45:G46"/>
    <mergeCell ref="G47:G48"/>
    <mergeCell ref="G49:G50"/>
    <mergeCell ref="G54:G55"/>
    <mergeCell ref="E23:E25"/>
    <mergeCell ref="E26:E30"/>
    <mergeCell ref="E31:E37"/>
    <mergeCell ref="AB1:AD1"/>
    <mergeCell ref="AG1:AI1"/>
    <mergeCell ref="AJ1:AL1"/>
    <mergeCell ref="A1:AA1"/>
    <mergeCell ref="A18:A22"/>
    <mergeCell ref="C18:C20"/>
    <mergeCell ref="D18:D20"/>
    <mergeCell ref="AM1:AO1"/>
    <mergeCell ref="A81:A103"/>
    <mergeCell ref="A104:A118"/>
    <mergeCell ref="F91:F94"/>
    <mergeCell ref="H91:H94"/>
    <mergeCell ref="F54:F55"/>
    <mergeCell ref="H54:H55"/>
    <mergeCell ref="C81:C83"/>
    <mergeCell ref="D81:D83"/>
    <mergeCell ref="C51:C53"/>
    <mergeCell ref="A191:A197"/>
    <mergeCell ref="C191:C193"/>
    <mergeCell ref="D191:D193"/>
    <mergeCell ref="C194:C197"/>
    <mergeCell ref="D194:D197"/>
    <mergeCell ref="A119:A140"/>
    <mergeCell ref="D149:D151"/>
    <mergeCell ref="B181:B186"/>
    <mergeCell ref="B187:B190"/>
    <mergeCell ref="B191:B197"/>
    <mergeCell ref="A187:A190"/>
    <mergeCell ref="C187:C190"/>
    <mergeCell ref="D187:D190"/>
    <mergeCell ref="H119:H138"/>
    <mergeCell ref="E3:E7"/>
    <mergeCell ref="D54:D57"/>
    <mergeCell ref="F119:F138"/>
    <mergeCell ref="D91:D94"/>
    <mergeCell ref="C95:C98"/>
    <mergeCell ref="D95:D98"/>
    <mergeCell ref="H49:H50"/>
    <mergeCell ref="D51:D53"/>
    <mergeCell ref="C47:C50"/>
    <mergeCell ref="D47:D50"/>
    <mergeCell ref="F47:F48"/>
    <mergeCell ref="A181:A186"/>
    <mergeCell ref="C181:C186"/>
    <mergeCell ref="D181:D186"/>
    <mergeCell ref="F184:F185"/>
    <mergeCell ref="C87:C90"/>
    <mergeCell ref="C54:C57"/>
    <mergeCell ref="F81:F82"/>
    <mergeCell ref="C58:C60"/>
    <mergeCell ref="H81:H82"/>
    <mergeCell ref="D84:D86"/>
    <mergeCell ref="F84:F85"/>
    <mergeCell ref="H84:H85"/>
    <mergeCell ref="G84:G85"/>
    <mergeCell ref="E78:E80"/>
    <mergeCell ref="G75:G77"/>
    <mergeCell ref="H65:H66"/>
    <mergeCell ref="E119:E140"/>
    <mergeCell ref="D78:D80"/>
    <mergeCell ref="H70:H73"/>
    <mergeCell ref="C175:C180"/>
    <mergeCell ref="A162:A165"/>
    <mergeCell ref="A175:A180"/>
    <mergeCell ref="A141:A155"/>
    <mergeCell ref="H75:H77"/>
    <mergeCell ref="E81:E83"/>
    <mergeCell ref="C91:C94"/>
    <mergeCell ref="D109:D110"/>
    <mergeCell ref="E84:E86"/>
    <mergeCell ref="D175:D180"/>
    <mergeCell ref="C75:C77"/>
    <mergeCell ref="D75:D77"/>
    <mergeCell ref="C84:C86"/>
    <mergeCell ref="C141:C144"/>
    <mergeCell ref="E75:E77"/>
    <mergeCell ref="E149:E151"/>
    <mergeCell ref="C69:C74"/>
    <mergeCell ref="F89:F90"/>
    <mergeCell ref="D69:D74"/>
    <mergeCell ref="F70:F73"/>
    <mergeCell ref="H89:H90"/>
    <mergeCell ref="D87:D90"/>
    <mergeCell ref="G81:G82"/>
    <mergeCell ref="E69:E74"/>
    <mergeCell ref="G70:G73"/>
    <mergeCell ref="C109:C110"/>
    <mergeCell ref="C162:C165"/>
    <mergeCell ref="D162:D165"/>
    <mergeCell ref="C149:C151"/>
    <mergeCell ref="C119:C140"/>
    <mergeCell ref="D119:D140"/>
    <mergeCell ref="D146:D148"/>
    <mergeCell ref="D141:D144"/>
    <mergeCell ref="A166:A167"/>
    <mergeCell ref="A168:A174"/>
    <mergeCell ref="C168:C174"/>
    <mergeCell ref="D168:D174"/>
    <mergeCell ref="B141:B155"/>
    <mergeCell ref="B156:B161"/>
    <mergeCell ref="B162:B165"/>
    <mergeCell ref="B166:B167"/>
    <mergeCell ref="B168:B174"/>
    <mergeCell ref="D65:D67"/>
    <mergeCell ref="F65:F66"/>
    <mergeCell ref="A156:A161"/>
    <mergeCell ref="C156:C161"/>
    <mergeCell ref="D156:D161"/>
    <mergeCell ref="A69:A80"/>
    <mergeCell ref="F75:F77"/>
    <mergeCell ref="C78:C80"/>
    <mergeCell ref="F139:F140"/>
    <mergeCell ref="C146:C148"/>
    <mergeCell ref="D23:D25"/>
    <mergeCell ref="F45:F46"/>
    <mergeCell ref="D58:D60"/>
    <mergeCell ref="F58:F59"/>
    <mergeCell ref="H58:H59"/>
    <mergeCell ref="A63:A68"/>
    <mergeCell ref="A39:A62"/>
    <mergeCell ref="F49:F50"/>
    <mergeCell ref="H45:H46"/>
    <mergeCell ref="C65:C67"/>
    <mergeCell ref="H42:H43"/>
    <mergeCell ref="A8:A10"/>
    <mergeCell ref="C8:C10"/>
    <mergeCell ref="C11:C17"/>
    <mergeCell ref="E21:E22"/>
    <mergeCell ref="H139:H140"/>
    <mergeCell ref="C104:C107"/>
    <mergeCell ref="D104:D107"/>
    <mergeCell ref="A23:A38"/>
    <mergeCell ref="C23:C25"/>
    <mergeCell ref="AA42:AA43"/>
    <mergeCell ref="A11:A17"/>
    <mergeCell ref="D8:D10"/>
    <mergeCell ref="F18:F20"/>
    <mergeCell ref="H18:H20"/>
    <mergeCell ref="H47:H48"/>
    <mergeCell ref="Y42:Y43"/>
    <mergeCell ref="Z42:Z43"/>
    <mergeCell ref="C39:C46"/>
    <mergeCell ref="D39:D46"/>
    <mergeCell ref="F15:F16"/>
    <mergeCell ref="E18:E20"/>
    <mergeCell ref="C31:C37"/>
    <mergeCell ref="D31:D37"/>
    <mergeCell ref="A3:A7"/>
    <mergeCell ref="C3:C7"/>
    <mergeCell ref="C21:C22"/>
    <mergeCell ref="F21:F22"/>
    <mergeCell ref="C26:C30"/>
    <mergeCell ref="D26:D30"/>
    <mergeCell ref="H11:H12"/>
    <mergeCell ref="H15:H16"/>
    <mergeCell ref="D3:D7"/>
    <mergeCell ref="F42:F43"/>
    <mergeCell ref="D11:D17"/>
    <mergeCell ref="D21:D22"/>
    <mergeCell ref="E11:E17"/>
    <mergeCell ref="G11:G12"/>
    <mergeCell ref="G15:G16"/>
    <mergeCell ref="G4:G5"/>
    <mergeCell ref="AE1:AF1"/>
    <mergeCell ref="G21:G22"/>
    <mergeCell ref="G18:G20"/>
    <mergeCell ref="Y39:Y40"/>
    <mergeCell ref="F39:F41"/>
    <mergeCell ref="H39:H41"/>
    <mergeCell ref="H4:H5"/>
    <mergeCell ref="F11:F12"/>
    <mergeCell ref="F4:F5"/>
    <mergeCell ref="H21:H22"/>
  </mergeCells>
  <printOptions horizontalCentered="1" verticalCentered="1"/>
  <pageMargins left="0.2362204724409449" right="0.11811023622047245" top="0" bottom="0.15748031496062992" header="0.11811023622047245" footer="0.11811023622047245"/>
  <pageSetup horizontalDpi="600" verticalDpi="600" orientation="landscape" paperSize="7" scale="25" r:id="rId3"/>
  <legacyDrawing r:id="rId2"/>
</worksheet>
</file>

<file path=xl/worksheets/sheet2.xml><?xml version="1.0" encoding="utf-8"?>
<worksheet xmlns="http://schemas.openxmlformats.org/spreadsheetml/2006/main" xmlns:r="http://schemas.openxmlformats.org/officeDocument/2006/relationships">
  <dimension ref="A1:FB344"/>
  <sheetViews>
    <sheetView zoomScale="71" zoomScaleNormal="71" zoomScalePageLayoutView="0" workbookViewId="0" topLeftCell="T1">
      <pane ySplit="2" topLeftCell="A147" activePane="bottomLeft" state="frozen"/>
      <selection pane="topLeft" activeCell="A2" sqref="A2"/>
      <selection pane="bottomLeft" activeCell="AI150" sqref="AI150"/>
    </sheetView>
  </sheetViews>
  <sheetFormatPr defaultColWidth="11.421875" defaultRowHeight="15"/>
  <cols>
    <col min="1" max="1" width="11.28125" style="6" customWidth="1"/>
    <col min="2" max="2" width="10.421875" style="32" customWidth="1"/>
    <col min="3" max="3" width="22.57421875" style="0" hidden="1" customWidth="1"/>
    <col min="4" max="4" width="8.7109375" style="8" hidden="1" customWidth="1"/>
    <col min="5" max="5" width="11.00390625" style="8" customWidth="1"/>
    <col min="6" max="6" width="26.140625" style="0" customWidth="1"/>
    <col min="7" max="7" width="12.421875" style="18" customWidth="1"/>
    <col min="8" max="8" width="10.8515625" style="6" hidden="1" customWidth="1"/>
    <col min="9" max="9" width="11.57421875" style="19" hidden="1" customWidth="1"/>
    <col min="10" max="10" width="22.7109375" style="0" customWidth="1"/>
    <col min="11" max="11" width="11.8515625" style="0" customWidth="1"/>
    <col min="12" max="12" width="10.8515625" style="0" hidden="1" customWidth="1"/>
    <col min="13" max="13" width="14.57421875" style="0" hidden="1" customWidth="1"/>
    <col min="14" max="14" width="11.7109375" style="0" bestFit="1" customWidth="1"/>
    <col min="15" max="15" width="14.7109375" style="65" customWidth="1"/>
    <col min="16" max="16" width="12.421875" style="6" customWidth="1"/>
    <col min="17" max="17" width="13.00390625" style="0" customWidth="1"/>
    <col min="18" max="18" width="12.28125" style="0" customWidth="1"/>
    <col min="19" max="19" width="11.7109375" style="0" customWidth="1"/>
    <col min="20" max="21" width="13.57421875" style="0" customWidth="1"/>
    <col min="22" max="22" width="15.57421875" style="0" customWidth="1"/>
    <col min="23" max="23" width="26.00390625" style="0" customWidth="1"/>
    <col min="24" max="24" width="25.57421875" style="0" customWidth="1"/>
    <col min="25" max="25" width="27.421875" style="0" customWidth="1"/>
    <col min="26" max="26" width="14.8515625" style="0" customWidth="1"/>
    <col min="27" max="27" width="16.140625" style="0" customWidth="1"/>
    <col min="28" max="28" width="14.140625" style="0" customWidth="1"/>
    <col min="29" max="29" width="11.421875" style="6" customWidth="1"/>
    <col min="30" max="30" width="30.00390625" style="0" customWidth="1"/>
    <col min="31" max="31" width="11.57421875" style="0" customWidth="1"/>
    <col min="32" max="32" width="30.8515625" style="0" customWidth="1"/>
    <col min="33" max="33" width="13.57421875" style="0" customWidth="1"/>
    <col min="34" max="34" width="12.7109375" style="0" customWidth="1"/>
    <col min="35" max="35" width="27.57421875" style="0" customWidth="1"/>
    <col min="36" max="39" width="11.421875" style="0" hidden="1" customWidth="1"/>
    <col min="40" max="40" width="11.421875" style="15" hidden="1" customWidth="1"/>
    <col min="41" max="41" width="6.8515625" style="15" hidden="1" customWidth="1"/>
    <col min="42" max="42" width="3.00390625" style="15" hidden="1" customWidth="1"/>
    <col min="43" max="158" width="11.421875" style="15" customWidth="1"/>
  </cols>
  <sheetData>
    <row r="1" spans="1:41" ht="31.5" customHeight="1">
      <c r="A1" s="330" t="s">
        <v>1281</v>
      </c>
      <c r="B1" s="330"/>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28" t="s">
        <v>777</v>
      </c>
      <c r="AC1" s="318"/>
      <c r="AD1" s="318"/>
      <c r="AE1" s="235" t="s">
        <v>1082</v>
      </c>
      <c r="AF1" s="236"/>
      <c r="AG1" s="318" t="s">
        <v>1115</v>
      </c>
      <c r="AH1" s="318"/>
      <c r="AI1" s="318"/>
      <c r="AJ1" s="329" t="s">
        <v>778</v>
      </c>
      <c r="AK1" s="329"/>
      <c r="AL1" s="329"/>
      <c r="AM1" s="318" t="s">
        <v>779</v>
      </c>
      <c r="AN1" s="318"/>
      <c r="AO1" s="318"/>
    </row>
    <row r="2" spans="1:42" ht="33.75" customHeight="1">
      <c r="A2" s="1" t="s">
        <v>0</v>
      </c>
      <c r="B2" s="1" t="s">
        <v>922</v>
      </c>
      <c r="C2" s="1" t="s">
        <v>1</v>
      </c>
      <c r="D2" s="1" t="s">
        <v>72</v>
      </c>
      <c r="E2" s="1" t="s">
        <v>1273</v>
      </c>
      <c r="F2" s="1" t="s">
        <v>2</v>
      </c>
      <c r="G2" s="1" t="s">
        <v>1272</v>
      </c>
      <c r="H2" s="1" t="s">
        <v>73</v>
      </c>
      <c r="I2" s="1" t="s">
        <v>575</v>
      </c>
      <c r="J2" s="1" t="s">
        <v>1275</v>
      </c>
      <c r="K2" s="1" t="s">
        <v>1274</v>
      </c>
      <c r="L2" s="1" t="s">
        <v>19</v>
      </c>
      <c r="M2" s="1" t="s">
        <v>20</v>
      </c>
      <c r="N2" s="1" t="s">
        <v>21</v>
      </c>
      <c r="O2" s="64" t="s">
        <v>921</v>
      </c>
      <c r="P2" s="1" t="s">
        <v>22</v>
      </c>
      <c r="Q2" s="1" t="s">
        <v>74</v>
      </c>
      <c r="R2" s="2" t="s">
        <v>3</v>
      </c>
      <c r="S2" s="1" t="s">
        <v>75</v>
      </c>
      <c r="T2" s="2" t="s">
        <v>23</v>
      </c>
      <c r="U2" s="2" t="s">
        <v>24</v>
      </c>
      <c r="V2" s="2" t="s">
        <v>18</v>
      </c>
      <c r="W2" s="1" t="s">
        <v>4</v>
      </c>
      <c r="X2" s="1" t="s">
        <v>5</v>
      </c>
      <c r="Y2" s="1" t="s">
        <v>76</v>
      </c>
      <c r="Z2" s="1" t="s">
        <v>6</v>
      </c>
      <c r="AA2" s="1" t="s">
        <v>7</v>
      </c>
      <c r="AB2" s="1" t="s">
        <v>923</v>
      </c>
      <c r="AC2" s="1" t="s">
        <v>775</v>
      </c>
      <c r="AD2" s="1" t="s">
        <v>776</v>
      </c>
      <c r="AE2" s="1" t="s">
        <v>935</v>
      </c>
      <c r="AF2" s="1" t="s">
        <v>776</v>
      </c>
      <c r="AG2" s="1" t="s">
        <v>1116</v>
      </c>
      <c r="AH2" s="1" t="s">
        <v>775</v>
      </c>
      <c r="AI2" s="1" t="s">
        <v>776</v>
      </c>
      <c r="AJ2" s="1" t="s">
        <v>10</v>
      </c>
      <c r="AK2" s="1" t="s">
        <v>775</v>
      </c>
      <c r="AL2" s="1" t="s">
        <v>776</v>
      </c>
      <c r="AM2" s="13" t="s">
        <v>13</v>
      </c>
      <c r="AN2" s="1" t="s">
        <v>775</v>
      </c>
      <c r="AO2" s="1" t="s">
        <v>776</v>
      </c>
      <c r="AP2" s="1" t="s">
        <v>1114</v>
      </c>
    </row>
    <row r="3" spans="1:158" s="6" customFormat="1" ht="146.25">
      <c r="A3" s="259" t="s">
        <v>321</v>
      </c>
      <c r="B3" s="244">
        <f>E3</f>
        <v>58.758805051948045</v>
      </c>
      <c r="C3" s="258" t="s">
        <v>322</v>
      </c>
      <c r="D3" s="244">
        <v>100</v>
      </c>
      <c r="E3" s="244">
        <f>(SUM(G3:G7)*D3)/100</f>
        <v>58.758805051948045</v>
      </c>
      <c r="F3" s="196" t="s">
        <v>323</v>
      </c>
      <c r="G3" s="192">
        <f>(K3*H3)/100</f>
        <v>21.142857142857142</v>
      </c>
      <c r="H3" s="192">
        <v>25</v>
      </c>
      <c r="I3" s="192" t="s">
        <v>658</v>
      </c>
      <c r="J3" s="193" t="s">
        <v>774</v>
      </c>
      <c r="K3" s="193">
        <f>(O3*L3)/N3</f>
        <v>84.57142857142857</v>
      </c>
      <c r="L3" s="45">
        <v>100</v>
      </c>
      <c r="M3" s="35" t="s">
        <v>99</v>
      </c>
      <c r="N3" s="35">
        <v>0.7</v>
      </c>
      <c r="O3" s="156">
        <f>+AC3+AH3+AK3+AN3+AE3</f>
        <v>0.592</v>
      </c>
      <c r="P3" s="36" t="s">
        <v>95</v>
      </c>
      <c r="Q3" s="37" t="s">
        <v>77</v>
      </c>
      <c r="R3" s="37" t="s">
        <v>9</v>
      </c>
      <c r="S3" s="37" t="s">
        <v>84</v>
      </c>
      <c r="T3" s="37" t="s">
        <v>550</v>
      </c>
      <c r="U3" s="193" t="s">
        <v>324</v>
      </c>
      <c r="V3" s="37" t="s">
        <v>14</v>
      </c>
      <c r="W3" s="193" t="s">
        <v>15</v>
      </c>
      <c r="X3" s="193" t="s">
        <v>16</v>
      </c>
      <c r="Y3" s="193" t="s">
        <v>62</v>
      </c>
      <c r="Z3" s="193" t="s">
        <v>11</v>
      </c>
      <c r="AA3" s="193" t="s">
        <v>12</v>
      </c>
      <c r="AB3" s="38">
        <v>0</v>
      </c>
      <c r="AC3" s="38">
        <v>0</v>
      </c>
      <c r="AD3" s="38" t="s">
        <v>856</v>
      </c>
      <c r="AE3" s="44">
        <v>0</v>
      </c>
      <c r="AF3" s="44" t="s">
        <v>1090</v>
      </c>
      <c r="AG3" s="44">
        <v>0.35</v>
      </c>
      <c r="AH3" s="38">
        <v>0.592</v>
      </c>
      <c r="AI3" s="44" t="s">
        <v>1251</v>
      </c>
      <c r="AJ3" s="44"/>
      <c r="AK3" s="72"/>
      <c r="AL3" s="72"/>
      <c r="AM3" s="72">
        <v>0.35</v>
      </c>
      <c r="AN3" s="73"/>
      <c r="AO3" s="73"/>
      <c r="AP3" s="132">
        <v>0.25</v>
      </c>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row>
    <row r="4" spans="1:158" s="6" customFormat="1" ht="115.5" customHeight="1">
      <c r="A4" s="259"/>
      <c r="B4" s="249"/>
      <c r="C4" s="258"/>
      <c r="D4" s="249"/>
      <c r="E4" s="249"/>
      <c r="F4" s="246" t="s">
        <v>325</v>
      </c>
      <c r="G4" s="244">
        <f>(SUM(K4:K5)*H4)/100</f>
        <v>17.678447909090906</v>
      </c>
      <c r="H4" s="244">
        <v>25</v>
      </c>
      <c r="I4" s="192" t="s">
        <v>576</v>
      </c>
      <c r="J4" s="193" t="s">
        <v>326</v>
      </c>
      <c r="K4" s="193">
        <f>(O4*L4)/N4</f>
        <v>33.54903636363636</v>
      </c>
      <c r="L4" s="45">
        <v>50</v>
      </c>
      <c r="M4" s="35" t="s">
        <v>99</v>
      </c>
      <c r="N4" s="46">
        <v>11000000</v>
      </c>
      <c r="O4" s="133">
        <f aca="true" t="shared" si="0" ref="O4:O67">+AC4+AH4+AK4+AN4+AE4</f>
        <v>7380788</v>
      </c>
      <c r="P4" s="36" t="s">
        <v>100</v>
      </c>
      <c r="Q4" s="37" t="s">
        <v>77</v>
      </c>
      <c r="R4" s="37" t="s">
        <v>9</v>
      </c>
      <c r="S4" s="37" t="s">
        <v>82</v>
      </c>
      <c r="T4" s="193" t="s">
        <v>327</v>
      </c>
      <c r="U4" s="193" t="s">
        <v>324</v>
      </c>
      <c r="V4" s="37" t="s">
        <v>60</v>
      </c>
      <c r="W4" s="193" t="s">
        <v>15</v>
      </c>
      <c r="X4" s="193" t="s">
        <v>57</v>
      </c>
      <c r="Y4" s="193" t="s">
        <v>63</v>
      </c>
      <c r="Z4" s="193" t="s">
        <v>11</v>
      </c>
      <c r="AA4" s="193" t="s">
        <v>12</v>
      </c>
      <c r="AB4" s="39">
        <v>500000</v>
      </c>
      <c r="AC4" s="39">
        <v>3801429</v>
      </c>
      <c r="AD4" s="38" t="s">
        <v>857</v>
      </c>
      <c r="AE4" s="39">
        <v>2283182</v>
      </c>
      <c r="AF4" s="102" t="s">
        <v>1091</v>
      </c>
      <c r="AG4" s="39">
        <v>300000</v>
      </c>
      <c r="AH4" s="39">
        <v>1296177</v>
      </c>
      <c r="AI4" s="44" t="s">
        <v>1252</v>
      </c>
      <c r="AJ4" s="39">
        <v>700000</v>
      </c>
      <c r="AK4" s="74"/>
      <c r="AL4" s="74"/>
      <c r="AM4" s="74">
        <v>4500000</v>
      </c>
      <c r="AN4" s="73"/>
      <c r="AO4" s="73"/>
      <c r="AP4" s="132">
        <v>0.125</v>
      </c>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row>
    <row r="5" spans="1:158" s="6" customFormat="1" ht="129" customHeight="1">
      <c r="A5" s="259"/>
      <c r="B5" s="249"/>
      <c r="C5" s="258"/>
      <c r="D5" s="249"/>
      <c r="E5" s="249"/>
      <c r="F5" s="246"/>
      <c r="G5" s="245"/>
      <c r="H5" s="245"/>
      <c r="I5" s="192" t="s">
        <v>577</v>
      </c>
      <c r="J5" s="193" t="s">
        <v>1257</v>
      </c>
      <c r="K5" s="193">
        <f aca="true" t="shared" si="1" ref="K5:K68">(O5*L5)/N5</f>
        <v>37.16475527272727</v>
      </c>
      <c r="L5" s="45">
        <v>50</v>
      </c>
      <c r="M5" s="35" t="s">
        <v>99</v>
      </c>
      <c r="N5" s="46">
        <v>825000000</v>
      </c>
      <c r="O5" s="133">
        <f t="shared" si="0"/>
        <v>613218462</v>
      </c>
      <c r="P5" s="36" t="s">
        <v>100</v>
      </c>
      <c r="Q5" s="37" t="s">
        <v>77</v>
      </c>
      <c r="R5" s="37" t="s">
        <v>9</v>
      </c>
      <c r="S5" s="37" t="s">
        <v>84</v>
      </c>
      <c r="T5" s="193" t="s">
        <v>328</v>
      </c>
      <c r="U5" s="193" t="s">
        <v>324</v>
      </c>
      <c r="V5" s="37" t="s">
        <v>60</v>
      </c>
      <c r="W5" s="193" t="s">
        <v>27</v>
      </c>
      <c r="X5" s="193" t="s">
        <v>57</v>
      </c>
      <c r="Y5" s="193" t="s">
        <v>8</v>
      </c>
      <c r="Z5" s="193" t="s">
        <v>11</v>
      </c>
      <c r="AA5" s="193" t="s">
        <v>12</v>
      </c>
      <c r="AB5" s="39">
        <v>45000000</v>
      </c>
      <c r="AC5" s="39">
        <v>51907010</v>
      </c>
      <c r="AD5" s="38" t="s">
        <v>858</v>
      </c>
      <c r="AE5" s="39">
        <v>379318212</v>
      </c>
      <c r="AF5" s="102" t="s">
        <v>1092</v>
      </c>
      <c r="AG5" s="39">
        <v>45000000</v>
      </c>
      <c r="AH5" s="39">
        <v>181993240</v>
      </c>
      <c r="AI5" s="44" t="s">
        <v>1092</v>
      </c>
      <c r="AJ5" s="39">
        <v>45000000</v>
      </c>
      <c r="AK5" s="74"/>
      <c r="AL5" s="74"/>
      <c r="AM5" s="74">
        <v>45000000</v>
      </c>
      <c r="AN5" s="73"/>
      <c r="AO5" s="73"/>
      <c r="AP5" s="132">
        <v>0.125</v>
      </c>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row>
    <row r="6" spans="1:158" s="6" customFormat="1" ht="104.25" customHeight="1">
      <c r="A6" s="259"/>
      <c r="B6" s="249"/>
      <c r="C6" s="258"/>
      <c r="D6" s="249"/>
      <c r="E6" s="249"/>
      <c r="F6" s="196" t="s">
        <v>329</v>
      </c>
      <c r="G6" s="204">
        <f>(K6*H6)/100</f>
        <v>19.9375</v>
      </c>
      <c r="H6" s="192">
        <v>25</v>
      </c>
      <c r="I6" s="192" t="s">
        <v>578</v>
      </c>
      <c r="J6" s="193" t="s">
        <v>330</v>
      </c>
      <c r="K6" s="193">
        <f t="shared" si="1"/>
        <v>79.75</v>
      </c>
      <c r="L6" s="45">
        <v>100</v>
      </c>
      <c r="M6" s="35" t="s">
        <v>99</v>
      </c>
      <c r="N6" s="48">
        <v>80</v>
      </c>
      <c r="O6" s="101">
        <f t="shared" si="0"/>
        <v>63.8</v>
      </c>
      <c r="P6" s="36" t="s">
        <v>95</v>
      </c>
      <c r="Q6" s="37" t="s">
        <v>77</v>
      </c>
      <c r="R6" s="37" t="s">
        <v>9</v>
      </c>
      <c r="S6" s="37" t="s">
        <v>82</v>
      </c>
      <c r="T6" s="193" t="s">
        <v>538</v>
      </c>
      <c r="U6" s="193" t="s">
        <v>324</v>
      </c>
      <c r="V6" s="37" t="s">
        <v>26</v>
      </c>
      <c r="W6" s="193" t="s">
        <v>15</v>
      </c>
      <c r="X6" s="193" t="s">
        <v>17</v>
      </c>
      <c r="Y6" s="193" t="s">
        <v>8</v>
      </c>
      <c r="Z6" s="193" t="s">
        <v>11</v>
      </c>
      <c r="AA6" s="193" t="s">
        <v>12</v>
      </c>
      <c r="AB6" s="40">
        <v>0</v>
      </c>
      <c r="AC6" s="40">
        <v>0</v>
      </c>
      <c r="AD6" s="38" t="s">
        <v>859</v>
      </c>
      <c r="AE6" s="40">
        <v>0</v>
      </c>
      <c r="AF6" s="193" t="s">
        <v>1093</v>
      </c>
      <c r="AG6" s="40">
        <v>10</v>
      </c>
      <c r="AH6" s="40">
        <v>63.8</v>
      </c>
      <c r="AI6" s="193" t="s">
        <v>1258</v>
      </c>
      <c r="AJ6" s="40">
        <v>10</v>
      </c>
      <c r="AK6" s="75"/>
      <c r="AL6" s="75"/>
      <c r="AM6" s="75">
        <v>10</v>
      </c>
      <c r="AN6" s="73"/>
      <c r="AO6" s="73"/>
      <c r="AP6" s="132">
        <v>0.25</v>
      </c>
      <c r="AQ6" s="16">
        <f>+AH41296</f>
        <v>0</v>
      </c>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row>
    <row r="7" spans="1:158" s="6" customFormat="1" ht="67.5">
      <c r="A7" s="259"/>
      <c r="B7" s="245"/>
      <c r="C7" s="258"/>
      <c r="D7" s="245"/>
      <c r="E7" s="245"/>
      <c r="F7" s="196" t="s">
        <v>331</v>
      </c>
      <c r="G7" s="204">
        <f>(K7*H7)/100</f>
        <v>0</v>
      </c>
      <c r="H7" s="192">
        <v>25</v>
      </c>
      <c r="I7" s="192" t="s">
        <v>579</v>
      </c>
      <c r="J7" s="193" t="s">
        <v>332</v>
      </c>
      <c r="K7" s="193">
        <f t="shared" si="1"/>
        <v>0</v>
      </c>
      <c r="L7" s="45">
        <v>100</v>
      </c>
      <c r="M7" s="35" t="s">
        <v>99</v>
      </c>
      <c r="N7" s="46">
        <v>1</v>
      </c>
      <c r="O7" s="101">
        <f t="shared" si="0"/>
        <v>0</v>
      </c>
      <c r="P7" s="36" t="s">
        <v>100</v>
      </c>
      <c r="Q7" s="37" t="s">
        <v>77</v>
      </c>
      <c r="R7" s="37" t="s">
        <v>9</v>
      </c>
      <c r="S7" s="37" t="s">
        <v>83</v>
      </c>
      <c r="T7" s="193" t="s">
        <v>333</v>
      </c>
      <c r="U7" s="193" t="s">
        <v>324</v>
      </c>
      <c r="V7" s="37" t="s">
        <v>60</v>
      </c>
      <c r="W7" s="193" t="s">
        <v>15</v>
      </c>
      <c r="X7" s="193" t="s">
        <v>17</v>
      </c>
      <c r="Y7" s="193" t="s">
        <v>8</v>
      </c>
      <c r="Z7" s="193" t="s">
        <v>11</v>
      </c>
      <c r="AA7" s="193" t="s">
        <v>12</v>
      </c>
      <c r="AB7" s="40">
        <v>0</v>
      </c>
      <c r="AC7" s="40">
        <v>0</v>
      </c>
      <c r="AD7" s="38" t="s">
        <v>860</v>
      </c>
      <c r="AE7" s="40">
        <v>0</v>
      </c>
      <c r="AF7" s="193" t="s">
        <v>1094</v>
      </c>
      <c r="AG7" s="40">
        <v>0</v>
      </c>
      <c r="AH7" s="40"/>
      <c r="AI7" s="193" t="s">
        <v>1259</v>
      </c>
      <c r="AJ7" s="40">
        <v>0</v>
      </c>
      <c r="AK7" s="75"/>
      <c r="AL7" s="75"/>
      <c r="AM7" s="75">
        <v>1</v>
      </c>
      <c r="AN7" s="73"/>
      <c r="AO7" s="73"/>
      <c r="AP7" s="132">
        <v>0.25</v>
      </c>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row>
    <row r="8" spans="1:158" s="6" customFormat="1" ht="157.5">
      <c r="A8" s="264" t="s">
        <v>85</v>
      </c>
      <c r="B8" s="255">
        <f>E8</f>
        <v>66.5</v>
      </c>
      <c r="C8" s="265" t="s">
        <v>86</v>
      </c>
      <c r="D8" s="255">
        <v>100</v>
      </c>
      <c r="E8" s="255">
        <f>(SUM(G8:G10)*D8)/100</f>
        <v>66.5</v>
      </c>
      <c r="F8" s="201" t="s">
        <v>88</v>
      </c>
      <c r="G8" s="31">
        <f>(K8*H8)/100</f>
        <v>24.75</v>
      </c>
      <c r="H8" s="195">
        <v>33</v>
      </c>
      <c r="I8" s="195" t="s">
        <v>580</v>
      </c>
      <c r="J8" s="201" t="s">
        <v>89</v>
      </c>
      <c r="K8" s="201">
        <f t="shared" si="1"/>
        <v>75</v>
      </c>
      <c r="L8" s="9">
        <v>100</v>
      </c>
      <c r="M8" s="194" t="s">
        <v>99</v>
      </c>
      <c r="N8" s="71">
        <v>4</v>
      </c>
      <c r="O8" s="103">
        <f t="shared" si="0"/>
        <v>3</v>
      </c>
      <c r="P8" s="33" t="s">
        <v>100</v>
      </c>
      <c r="Q8" s="3" t="s">
        <v>81</v>
      </c>
      <c r="R8" s="3" t="s">
        <v>41</v>
      </c>
      <c r="S8" s="3" t="s">
        <v>82</v>
      </c>
      <c r="T8" s="201" t="s">
        <v>90</v>
      </c>
      <c r="U8" s="201" t="s">
        <v>99</v>
      </c>
      <c r="V8" s="3" t="s">
        <v>14</v>
      </c>
      <c r="W8" s="201" t="s">
        <v>15</v>
      </c>
      <c r="X8" s="201" t="s">
        <v>34</v>
      </c>
      <c r="Y8" s="201" t="s">
        <v>8</v>
      </c>
      <c r="Z8" s="201" t="s">
        <v>11</v>
      </c>
      <c r="AA8" s="201" t="s">
        <v>39</v>
      </c>
      <c r="AB8" s="7">
        <v>1</v>
      </c>
      <c r="AC8" s="7">
        <v>1</v>
      </c>
      <c r="AD8" s="7" t="s">
        <v>861</v>
      </c>
      <c r="AE8" s="7">
        <v>1</v>
      </c>
      <c r="AF8" s="104" t="s">
        <v>1069</v>
      </c>
      <c r="AG8" s="7">
        <v>1</v>
      </c>
      <c r="AH8" s="7">
        <v>1</v>
      </c>
      <c r="AI8" s="139" t="s">
        <v>1229</v>
      </c>
      <c r="AJ8" s="7">
        <v>1</v>
      </c>
      <c r="AK8" s="14"/>
      <c r="AL8" s="14"/>
      <c r="AM8" s="14">
        <v>1</v>
      </c>
      <c r="AN8" s="76"/>
      <c r="AO8" s="76"/>
      <c r="AP8" s="132">
        <v>0.33</v>
      </c>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row>
    <row r="9" spans="1:158" s="6" customFormat="1" ht="76.5" customHeight="1">
      <c r="A9" s="264"/>
      <c r="B9" s="256"/>
      <c r="C9" s="266"/>
      <c r="D9" s="256"/>
      <c r="E9" s="256"/>
      <c r="F9" s="201" t="s">
        <v>91</v>
      </c>
      <c r="G9" s="31">
        <f>(K9*H9)/100</f>
        <v>24.75</v>
      </c>
      <c r="H9" s="195">
        <v>33</v>
      </c>
      <c r="I9" s="195" t="s">
        <v>581</v>
      </c>
      <c r="J9" s="201" t="s">
        <v>92</v>
      </c>
      <c r="K9" s="201">
        <f t="shared" si="1"/>
        <v>75</v>
      </c>
      <c r="L9" s="9">
        <v>100</v>
      </c>
      <c r="M9" s="194" t="s">
        <v>99</v>
      </c>
      <c r="N9" s="71">
        <v>4</v>
      </c>
      <c r="O9" s="103">
        <f t="shared" si="0"/>
        <v>3</v>
      </c>
      <c r="P9" s="33" t="s">
        <v>100</v>
      </c>
      <c r="Q9" s="3" t="s">
        <v>81</v>
      </c>
      <c r="R9" s="3" t="s">
        <v>41</v>
      </c>
      <c r="S9" s="3" t="s">
        <v>82</v>
      </c>
      <c r="T9" s="201" t="s">
        <v>90</v>
      </c>
      <c r="U9" s="201" t="s">
        <v>99</v>
      </c>
      <c r="V9" s="3" t="s">
        <v>14</v>
      </c>
      <c r="W9" s="201" t="s">
        <v>15</v>
      </c>
      <c r="X9" s="201" t="s">
        <v>17</v>
      </c>
      <c r="Y9" s="201" t="s">
        <v>8</v>
      </c>
      <c r="Z9" s="201" t="s">
        <v>11</v>
      </c>
      <c r="AA9" s="201" t="s">
        <v>39</v>
      </c>
      <c r="AB9" s="7">
        <v>1</v>
      </c>
      <c r="AC9" s="7">
        <v>1</v>
      </c>
      <c r="AD9" s="7" t="s">
        <v>862</v>
      </c>
      <c r="AE9" s="7">
        <v>1</v>
      </c>
      <c r="AF9" s="104" t="s">
        <v>1070</v>
      </c>
      <c r="AG9" s="7">
        <v>1</v>
      </c>
      <c r="AH9" s="7">
        <v>1</v>
      </c>
      <c r="AI9" s="139" t="s">
        <v>1230</v>
      </c>
      <c r="AJ9" s="7">
        <v>1</v>
      </c>
      <c r="AK9" s="14"/>
      <c r="AL9" s="14"/>
      <c r="AM9" s="14">
        <v>1</v>
      </c>
      <c r="AN9" s="76"/>
      <c r="AO9" s="76"/>
      <c r="AP9" s="132">
        <v>0.33</v>
      </c>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row>
    <row r="10" spans="1:158" s="6" customFormat="1" ht="146.25">
      <c r="A10" s="264"/>
      <c r="B10" s="257"/>
      <c r="C10" s="267"/>
      <c r="D10" s="257"/>
      <c r="E10" s="257"/>
      <c r="F10" s="201" t="s">
        <v>93</v>
      </c>
      <c r="G10" s="31">
        <f>(K10*H10)/100</f>
        <v>17</v>
      </c>
      <c r="H10" s="195">
        <v>34</v>
      </c>
      <c r="I10" s="195" t="s">
        <v>582</v>
      </c>
      <c r="J10" s="201" t="s">
        <v>94</v>
      </c>
      <c r="K10" s="201">
        <f t="shared" si="1"/>
        <v>50</v>
      </c>
      <c r="L10" s="9">
        <v>100</v>
      </c>
      <c r="M10" s="194" t="s">
        <v>99</v>
      </c>
      <c r="N10" s="9">
        <v>100</v>
      </c>
      <c r="O10" s="103">
        <f t="shared" si="0"/>
        <v>50</v>
      </c>
      <c r="P10" s="33" t="s">
        <v>95</v>
      </c>
      <c r="Q10" s="3" t="s">
        <v>81</v>
      </c>
      <c r="R10" s="3" t="s">
        <v>41</v>
      </c>
      <c r="S10" s="3" t="s">
        <v>82</v>
      </c>
      <c r="T10" s="201" t="s">
        <v>90</v>
      </c>
      <c r="U10" s="201" t="s">
        <v>99</v>
      </c>
      <c r="V10" s="3" t="s">
        <v>14</v>
      </c>
      <c r="W10" s="201" t="s">
        <v>15</v>
      </c>
      <c r="X10" s="201" t="s">
        <v>17</v>
      </c>
      <c r="Y10" s="201" t="s">
        <v>8</v>
      </c>
      <c r="Z10" s="201" t="s">
        <v>11</v>
      </c>
      <c r="AA10" s="201" t="s">
        <v>39</v>
      </c>
      <c r="AB10" s="7">
        <v>25</v>
      </c>
      <c r="AC10" s="7">
        <v>25</v>
      </c>
      <c r="AD10" s="7" t="s">
        <v>863</v>
      </c>
      <c r="AE10" s="7">
        <v>0</v>
      </c>
      <c r="AF10" s="104" t="s">
        <v>1071</v>
      </c>
      <c r="AG10" s="7">
        <v>25</v>
      </c>
      <c r="AH10" s="7">
        <v>25</v>
      </c>
      <c r="AI10" s="139" t="s">
        <v>1231</v>
      </c>
      <c r="AJ10" s="7">
        <v>25</v>
      </c>
      <c r="AK10" s="14"/>
      <c r="AL10" s="14"/>
      <c r="AM10" s="14">
        <v>25</v>
      </c>
      <c r="AN10" s="76"/>
      <c r="AO10" s="76"/>
      <c r="AP10" s="132">
        <v>0.34</v>
      </c>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row>
    <row r="11" spans="1:158" s="6" customFormat="1" ht="45" customHeight="1">
      <c r="A11" s="262" t="s">
        <v>541</v>
      </c>
      <c r="B11" s="250">
        <f>E11</f>
        <v>43.5</v>
      </c>
      <c r="C11" s="258" t="s">
        <v>96</v>
      </c>
      <c r="D11" s="248">
        <v>100</v>
      </c>
      <c r="E11" s="250">
        <f>(SUM(G11:G17)*D11)/100</f>
        <v>43.5</v>
      </c>
      <c r="F11" s="246" t="s">
        <v>97</v>
      </c>
      <c r="G11" s="253">
        <f>(SUM(K11:K12)*H11)/100</f>
        <v>3</v>
      </c>
      <c r="H11" s="248">
        <v>12</v>
      </c>
      <c r="I11" s="192" t="s">
        <v>659</v>
      </c>
      <c r="J11" s="196" t="s">
        <v>98</v>
      </c>
      <c r="K11" s="193">
        <f t="shared" si="1"/>
        <v>0</v>
      </c>
      <c r="L11" s="77">
        <v>50</v>
      </c>
      <c r="M11" s="35" t="s">
        <v>99</v>
      </c>
      <c r="N11" s="46">
        <v>1</v>
      </c>
      <c r="O11" s="101">
        <f t="shared" si="0"/>
        <v>0</v>
      </c>
      <c r="P11" s="37" t="s">
        <v>100</v>
      </c>
      <c r="Q11" s="37" t="s">
        <v>80</v>
      </c>
      <c r="R11" s="37" t="s">
        <v>194</v>
      </c>
      <c r="S11" s="37" t="s">
        <v>82</v>
      </c>
      <c r="T11" s="196" t="s">
        <v>101</v>
      </c>
      <c r="U11" s="193" t="s">
        <v>99</v>
      </c>
      <c r="V11" s="37" t="s">
        <v>14</v>
      </c>
      <c r="W11" s="193" t="s">
        <v>15</v>
      </c>
      <c r="X11" s="193" t="s">
        <v>16</v>
      </c>
      <c r="Y11" s="193" t="s">
        <v>61</v>
      </c>
      <c r="Z11" s="193" t="s">
        <v>49</v>
      </c>
      <c r="AA11" s="193" t="s">
        <v>35</v>
      </c>
      <c r="AB11" s="41">
        <v>0</v>
      </c>
      <c r="AC11" s="41">
        <v>0</v>
      </c>
      <c r="AD11" s="42" t="s">
        <v>917</v>
      </c>
      <c r="AE11" s="41">
        <v>0</v>
      </c>
      <c r="AF11" s="42" t="s">
        <v>917</v>
      </c>
      <c r="AG11" s="41"/>
      <c r="AH11" s="138">
        <v>0</v>
      </c>
      <c r="AI11" s="138" t="s">
        <v>917</v>
      </c>
      <c r="AJ11" s="41">
        <v>1</v>
      </c>
      <c r="AK11" s="41"/>
      <c r="AL11" s="41"/>
      <c r="AM11" s="43"/>
      <c r="AN11" s="73"/>
      <c r="AO11" s="73"/>
      <c r="AP11" s="132">
        <v>0.06</v>
      </c>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row>
    <row r="12" spans="1:158" s="6" customFormat="1" ht="67.5">
      <c r="A12" s="262"/>
      <c r="B12" s="251"/>
      <c r="C12" s="258"/>
      <c r="D12" s="248"/>
      <c r="E12" s="251"/>
      <c r="F12" s="246"/>
      <c r="G12" s="254"/>
      <c r="H12" s="248"/>
      <c r="I12" s="192" t="s">
        <v>660</v>
      </c>
      <c r="J12" s="196" t="s">
        <v>102</v>
      </c>
      <c r="K12" s="193">
        <f t="shared" si="1"/>
        <v>25</v>
      </c>
      <c r="L12" s="77">
        <v>50</v>
      </c>
      <c r="M12" s="35" t="s">
        <v>99</v>
      </c>
      <c r="N12" s="46">
        <v>6</v>
      </c>
      <c r="O12" s="101">
        <f t="shared" si="0"/>
        <v>3</v>
      </c>
      <c r="P12" s="37" t="s">
        <v>100</v>
      </c>
      <c r="Q12" s="37" t="s">
        <v>80</v>
      </c>
      <c r="R12" s="37" t="s">
        <v>194</v>
      </c>
      <c r="S12" s="37" t="s">
        <v>82</v>
      </c>
      <c r="T12" s="196" t="s">
        <v>103</v>
      </c>
      <c r="U12" s="193" t="s">
        <v>99</v>
      </c>
      <c r="V12" s="37" t="s">
        <v>14</v>
      </c>
      <c r="W12" s="193" t="s">
        <v>15</v>
      </c>
      <c r="X12" s="193" t="s">
        <v>16</v>
      </c>
      <c r="Y12" s="193" t="s">
        <v>61</v>
      </c>
      <c r="Z12" s="193" t="s">
        <v>49</v>
      </c>
      <c r="AA12" s="193" t="s">
        <v>35</v>
      </c>
      <c r="AB12" s="41">
        <v>0</v>
      </c>
      <c r="AC12" s="41">
        <v>0</v>
      </c>
      <c r="AD12" s="42" t="s">
        <v>916</v>
      </c>
      <c r="AE12" s="41">
        <v>0</v>
      </c>
      <c r="AF12" s="42" t="s">
        <v>1085</v>
      </c>
      <c r="AG12" s="41">
        <v>2</v>
      </c>
      <c r="AH12" s="138">
        <v>3</v>
      </c>
      <c r="AI12" s="138" t="s">
        <v>1232</v>
      </c>
      <c r="AJ12" s="41">
        <v>2</v>
      </c>
      <c r="AK12" s="41"/>
      <c r="AL12" s="41"/>
      <c r="AM12" s="43">
        <v>2</v>
      </c>
      <c r="AN12" s="73"/>
      <c r="AO12" s="73"/>
      <c r="AP12" s="132">
        <v>0.06</v>
      </c>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row>
    <row r="13" spans="1:158" s="6" customFormat="1" ht="78.75">
      <c r="A13" s="262"/>
      <c r="B13" s="251"/>
      <c r="C13" s="258"/>
      <c r="D13" s="248"/>
      <c r="E13" s="251"/>
      <c r="F13" s="196" t="s">
        <v>104</v>
      </c>
      <c r="G13" s="204">
        <f>(K13*H13)/100</f>
        <v>10</v>
      </c>
      <c r="H13" s="192">
        <v>10</v>
      </c>
      <c r="I13" s="192" t="s">
        <v>661</v>
      </c>
      <c r="J13" s="196" t="s">
        <v>105</v>
      </c>
      <c r="K13" s="193">
        <f t="shared" si="1"/>
        <v>100</v>
      </c>
      <c r="L13" s="77">
        <v>100</v>
      </c>
      <c r="M13" s="35" t="s">
        <v>99</v>
      </c>
      <c r="N13" s="46">
        <v>4</v>
      </c>
      <c r="O13" s="101">
        <f t="shared" si="0"/>
        <v>4</v>
      </c>
      <c r="P13" s="37" t="s">
        <v>100</v>
      </c>
      <c r="Q13" s="37" t="s">
        <v>80</v>
      </c>
      <c r="R13" s="37" t="s">
        <v>194</v>
      </c>
      <c r="S13" s="37" t="s">
        <v>82</v>
      </c>
      <c r="T13" s="196" t="s">
        <v>103</v>
      </c>
      <c r="U13" s="193" t="s">
        <v>99</v>
      </c>
      <c r="V13" s="37" t="s">
        <v>14</v>
      </c>
      <c r="W13" s="193" t="s">
        <v>15</v>
      </c>
      <c r="X13" s="193" t="s">
        <v>16</v>
      </c>
      <c r="Y13" s="193" t="s">
        <v>61</v>
      </c>
      <c r="Z13" s="193" t="s">
        <v>49</v>
      </c>
      <c r="AA13" s="193" t="s">
        <v>35</v>
      </c>
      <c r="AB13" s="41">
        <v>1</v>
      </c>
      <c r="AC13" s="41">
        <v>1</v>
      </c>
      <c r="AD13" s="42" t="s">
        <v>918</v>
      </c>
      <c r="AE13" s="41">
        <v>2</v>
      </c>
      <c r="AF13" s="105" t="s">
        <v>1086</v>
      </c>
      <c r="AG13" s="41">
        <v>1</v>
      </c>
      <c r="AH13" s="138">
        <v>1</v>
      </c>
      <c r="AI13" s="138" t="s">
        <v>1233</v>
      </c>
      <c r="AJ13" s="41">
        <v>1</v>
      </c>
      <c r="AK13" s="41"/>
      <c r="AL13" s="41"/>
      <c r="AM13" s="43">
        <v>1</v>
      </c>
      <c r="AN13" s="73"/>
      <c r="AO13" s="73"/>
      <c r="AP13" s="132">
        <v>0.1</v>
      </c>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row>
    <row r="14" spans="1:158" s="6" customFormat="1" ht="78.75">
      <c r="A14" s="262"/>
      <c r="B14" s="251"/>
      <c r="C14" s="258"/>
      <c r="D14" s="248"/>
      <c r="E14" s="251"/>
      <c r="F14" s="196" t="s">
        <v>106</v>
      </c>
      <c r="G14" s="204">
        <f>(K14*H14)/100</f>
        <v>4</v>
      </c>
      <c r="H14" s="192">
        <v>8</v>
      </c>
      <c r="I14" s="192" t="s">
        <v>662</v>
      </c>
      <c r="J14" s="196" t="s">
        <v>107</v>
      </c>
      <c r="K14" s="193">
        <f t="shared" si="1"/>
        <v>50</v>
      </c>
      <c r="L14" s="77">
        <v>100</v>
      </c>
      <c r="M14" s="35" t="s">
        <v>99</v>
      </c>
      <c r="N14" s="46">
        <v>2</v>
      </c>
      <c r="O14" s="101">
        <f t="shared" si="0"/>
        <v>1</v>
      </c>
      <c r="P14" s="37" t="s">
        <v>100</v>
      </c>
      <c r="Q14" s="37" t="s">
        <v>80</v>
      </c>
      <c r="R14" s="37" t="s">
        <v>194</v>
      </c>
      <c r="S14" s="37" t="s">
        <v>82</v>
      </c>
      <c r="T14" s="196" t="s">
        <v>108</v>
      </c>
      <c r="U14" s="193" t="s">
        <v>99</v>
      </c>
      <c r="V14" s="37" t="s">
        <v>14</v>
      </c>
      <c r="W14" s="193" t="s">
        <v>15</v>
      </c>
      <c r="X14" s="193" t="s">
        <v>16</v>
      </c>
      <c r="Y14" s="193" t="s">
        <v>61</v>
      </c>
      <c r="Z14" s="193" t="s">
        <v>49</v>
      </c>
      <c r="AA14" s="193" t="s">
        <v>35</v>
      </c>
      <c r="AB14" s="41">
        <v>1</v>
      </c>
      <c r="AC14" s="41">
        <v>1</v>
      </c>
      <c r="AD14" s="42" t="s">
        <v>914</v>
      </c>
      <c r="AE14" s="41">
        <v>0</v>
      </c>
      <c r="AF14" s="105" t="s">
        <v>1087</v>
      </c>
      <c r="AG14" s="41"/>
      <c r="AH14" s="138">
        <v>0</v>
      </c>
      <c r="AI14" s="138" t="s">
        <v>1087</v>
      </c>
      <c r="AJ14" s="41">
        <v>1</v>
      </c>
      <c r="AK14" s="41"/>
      <c r="AL14" s="41"/>
      <c r="AM14" s="43"/>
      <c r="AN14" s="73"/>
      <c r="AO14" s="73"/>
      <c r="AP14" s="132">
        <v>0.08</v>
      </c>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row>
    <row r="15" spans="1:158" s="6" customFormat="1" ht="67.5">
      <c r="A15" s="262"/>
      <c r="B15" s="251"/>
      <c r="C15" s="258"/>
      <c r="D15" s="248"/>
      <c r="E15" s="251"/>
      <c r="F15" s="246" t="s">
        <v>109</v>
      </c>
      <c r="G15" s="253">
        <f>(SUM(K15:K16)*H15)/100</f>
        <v>16.5</v>
      </c>
      <c r="H15" s="248">
        <v>60</v>
      </c>
      <c r="I15" s="192" t="s">
        <v>663</v>
      </c>
      <c r="J15" s="196" t="s">
        <v>110</v>
      </c>
      <c r="K15" s="193">
        <f t="shared" si="1"/>
        <v>25</v>
      </c>
      <c r="L15" s="77">
        <v>50</v>
      </c>
      <c r="M15" s="35" t="s">
        <v>99</v>
      </c>
      <c r="N15" s="46">
        <v>4</v>
      </c>
      <c r="O15" s="101">
        <f t="shared" si="0"/>
        <v>2</v>
      </c>
      <c r="P15" s="37" t="s">
        <v>100</v>
      </c>
      <c r="Q15" s="37" t="s">
        <v>80</v>
      </c>
      <c r="R15" s="37" t="s">
        <v>194</v>
      </c>
      <c r="S15" s="37" t="s">
        <v>82</v>
      </c>
      <c r="T15" s="196" t="s">
        <v>103</v>
      </c>
      <c r="U15" s="193" t="s">
        <v>99</v>
      </c>
      <c r="V15" s="37" t="s">
        <v>14</v>
      </c>
      <c r="W15" s="193" t="s">
        <v>15</v>
      </c>
      <c r="X15" s="193" t="s">
        <v>16</v>
      </c>
      <c r="Y15" s="193" t="s">
        <v>61</v>
      </c>
      <c r="Z15" s="193" t="s">
        <v>49</v>
      </c>
      <c r="AA15" s="193" t="s">
        <v>35</v>
      </c>
      <c r="AB15" s="41">
        <v>1</v>
      </c>
      <c r="AC15" s="41">
        <v>1</v>
      </c>
      <c r="AD15" s="42" t="s">
        <v>915</v>
      </c>
      <c r="AE15" s="41">
        <v>1</v>
      </c>
      <c r="AF15" s="105" t="s">
        <v>1088</v>
      </c>
      <c r="AG15" s="41">
        <v>1</v>
      </c>
      <c r="AH15" s="138">
        <v>0</v>
      </c>
      <c r="AI15" s="138" t="s">
        <v>1088</v>
      </c>
      <c r="AJ15" s="41">
        <v>1</v>
      </c>
      <c r="AK15" s="41"/>
      <c r="AL15" s="41"/>
      <c r="AM15" s="43">
        <v>1</v>
      </c>
      <c r="AN15" s="73"/>
      <c r="AO15" s="73"/>
      <c r="AP15" s="132">
        <v>0.3</v>
      </c>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row>
    <row r="16" spans="1:158" s="6" customFormat="1" ht="135">
      <c r="A16" s="262"/>
      <c r="B16" s="251"/>
      <c r="C16" s="258"/>
      <c r="D16" s="248"/>
      <c r="E16" s="251"/>
      <c r="F16" s="246"/>
      <c r="G16" s="254"/>
      <c r="H16" s="248"/>
      <c r="I16" s="192" t="s">
        <v>664</v>
      </c>
      <c r="J16" s="196" t="s">
        <v>111</v>
      </c>
      <c r="K16" s="193">
        <f t="shared" si="1"/>
        <v>2.5</v>
      </c>
      <c r="L16" s="77">
        <v>50</v>
      </c>
      <c r="M16" s="35" t="s">
        <v>99</v>
      </c>
      <c r="N16" s="46">
        <v>20</v>
      </c>
      <c r="O16" s="101">
        <f t="shared" si="0"/>
        <v>1</v>
      </c>
      <c r="P16" s="37" t="s">
        <v>100</v>
      </c>
      <c r="Q16" s="37" t="s">
        <v>80</v>
      </c>
      <c r="R16" s="37" t="s">
        <v>194</v>
      </c>
      <c r="S16" s="37" t="s">
        <v>82</v>
      </c>
      <c r="T16" s="196" t="s">
        <v>103</v>
      </c>
      <c r="U16" s="193" t="s">
        <v>99</v>
      </c>
      <c r="V16" s="37" t="s">
        <v>14</v>
      </c>
      <c r="W16" s="193" t="s">
        <v>15</v>
      </c>
      <c r="X16" s="193" t="s">
        <v>16</v>
      </c>
      <c r="Y16" s="193" t="s">
        <v>61</v>
      </c>
      <c r="Z16" s="193" t="s">
        <v>49</v>
      </c>
      <c r="AA16" s="193" t="s">
        <v>35</v>
      </c>
      <c r="AB16" s="41">
        <v>0</v>
      </c>
      <c r="AC16" s="41">
        <v>0</v>
      </c>
      <c r="AD16" s="42" t="s">
        <v>919</v>
      </c>
      <c r="AE16" s="41">
        <v>1</v>
      </c>
      <c r="AF16" s="42" t="s">
        <v>1103</v>
      </c>
      <c r="AG16" s="41"/>
      <c r="AH16" s="138">
        <v>0</v>
      </c>
      <c r="AI16" s="138" t="s">
        <v>1103</v>
      </c>
      <c r="AJ16" s="41">
        <v>10</v>
      </c>
      <c r="AK16" s="41"/>
      <c r="AL16" s="41"/>
      <c r="AM16" s="43">
        <v>10</v>
      </c>
      <c r="AN16" s="73"/>
      <c r="AO16" s="73"/>
      <c r="AP16" s="132">
        <v>0.3</v>
      </c>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row>
    <row r="17" spans="1:158" s="6" customFormat="1" ht="67.5">
      <c r="A17" s="262"/>
      <c r="B17" s="252"/>
      <c r="C17" s="258"/>
      <c r="D17" s="248"/>
      <c r="E17" s="252"/>
      <c r="F17" s="196" t="s">
        <v>112</v>
      </c>
      <c r="G17" s="204">
        <f>(K17*H17)/100</f>
        <v>10</v>
      </c>
      <c r="H17" s="192">
        <v>10</v>
      </c>
      <c r="I17" s="192" t="s">
        <v>665</v>
      </c>
      <c r="J17" s="196" t="s">
        <v>113</v>
      </c>
      <c r="K17" s="193">
        <f t="shared" si="1"/>
        <v>100</v>
      </c>
      <c r="L17" s="77">
        <v>100</v>
      </c>
      <c r="M17" s="35" t="s">
        <v>99</v>
      </c>
      <c r="N17" s="46">
        <v>1</v>
      </c>
      <c r="O17" s="101">
        <f t="shared" si="0"/>
        <v>1</v>
      </c>
      <c r="P17" s="37" t="s">
        <v>100</v>
      </c>
      <c r="Q17" s="37" t="s">
        <v>80</v>
      </c>
      <c r="R17" s="37" t="s">
        <v>194</v>
      </c>
      <c r="S17" s="37" t="s">
        <v>82</v>
      </c>
      <c r="T17" s="196" t="s">
        <v>103</v>
      </c>
      <c r="U17" s="193" t="s">
        <v>99</v>
      </c>
      <c r="V17" s="37" t="s">
        <v>14</v>
      </c>
      <c r="W17" s="193" t="s">
        <v>15</v>
      </c>
      <c r="X17" s="193" t="s">
        <v>16</v>
      </c>
      <c r="Y17" s="193" t="s">
        <v>61</v>
      </c>
      <c r="Z17" s="193" t="s">
        <v>49</v>
      </c>
      <c r="AA17" s="193" t="s">
        <v>35</v>
      </c>
      <c r="AB17" s="41">
        <v>1</v>
      </c>
      <c r="AC17" s="41">
        <v>1</v>
      </c>
      <c r="AD17" s="42" t="s">
        <v>920</v>
      </c>
      <c r="AE17" s="41">
        <v>0</v>
      </c>
      <c r="AF17" s="105" t="s">
        <v>1089</v>
      </c>
      <c r="AG17" s="41"/>
      <c r="AH17" s="138">
        <v>0</v>
      </c>
      <c r="AI17" s="138" t="s">
        <v>1089</v>
      </c>
      <c r="AJ17" s="41" t="s">
        <v>87</v>
      </c>
      <c r="AK17" s="41"/>
      <c r="AL17" s="41"/>
      <c r="AM17" s="43"/>
      <c r="AN17" s="73"/>
      <c r="AO17" s="73"/>
      <c r="AP17" s="132">
        <v>0.1</v>
      </c>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row>
    <row r="18" spans="1:158" s="6" customFormat="1" ht="90">
      <c r="A18" s="309" t="s">
        <v>542</v>
      </c>
      <c r="B18" s="255">
        <f>(E18+E21)</f>
        <v>50</v>
      </c>
      <c r="C18" s="260" t="s">
        <v>116</v>
      </c>
      <c r="D18" s="247">
        <v>50</v>
      </c>
      <c r="E18" s="255">
        <f>(G18*D18)/100</f>
        <v>25</v>
      </c>
      <c r="F18" s="261" t="s">
        <v>657</v>
      </c>
      <c r="G18" s="237">
        <f>(SUM(K18:K19:K20)*H18)/100</f>
        <v>50</v>
      </c>
      <c r="H18" s="247">
        <v>100</v>
      </c>
      <c r="I18" s="195" t="s">
        <v>583</v>
      </c>
      <c r="J18" s="201" t="s">
        <v>117</v>
      </c>
      <c r="K18" s="201">
        <f t="shared" si="1"/>
        <v>0</v>
      </c>
      <c r="L18" s="10">
        <v>30</v>
      </c>
      <c r="M18" s="17" t="s">
        <v>99</v>
      </c>
      <c r="N18" s="71">
        <v>1</v>
      </c>
      <c r="O18" s="103">
        <f t="shared" si="0"/>
        <v>0</v>
      </c>
      <c r="P18" s="3" t="s">
        <v>100</v>
      </c>
      <c r="Q18" s="3" t="s">
        <v>77</v>
      </c>
      <c r="R18" s="3" t="s">
        <v>66</v>
      </c>
      <c r="S18" s="3" t="s">
        <v>82</v>
      </c>
      <c r="T18" s="206" t="s">
        <v>540</v>
      </c>
      <c r="U18" s="11" t="s">
        <v>567</v>
      </c>
      <c r="V18" s="3" t="s">
        <v>14</v>
      </c>
      <c r="W18" s="201" t="s">
        <v>15</v>
      </c>
      <c r="X18" s="201" t="s">
        <v>17</v>
      </c>
      <c r="Y18" s="201" t="s">
        <v>61</v>
      </c>
      <c r="Z18" s="201" t="s">
        <v>115</v>
      </c>
      <c r="AA18" s="201" t="s">
        <v>115</v>
      </c>
      <c r="AB18" s="7">
        <v>0</v>
      </c>
      <c r="AC18" s="7">
        <v>0</v>
      </c>
      <c r="AD18" s="7" t="s">
        <v>903</v>
      </c>
      <c r="AE18" s="7"/>
      <c r="AF18" s="7" t="s">
        <v>1104</v>
      </c>
      <c r="AG18" s="7" t="s">
        <v>87</v>
      </c>
      <c r="AH18" s="7"/>
      <c r="AI18" s="7" t="s">
        <v>1260</v>
      </c>
      <c r="AJ18" s="7" t="s">
        <v>87</v>
      </c>
      <c r="AK18" s="7"/>
      <c r="AL18" s="7"/>
      <c r="AM18" s="14">
        <v>1</v>
      </c>
      <c r="AN18" s="76"/>
      <c r="AO18" s="76"/>
      <c r="AP18" s="132">
        <v>0.15</v>
      </c>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row>
    <row r="19" spans="1:158" s="6" customFormat="1" ht="135">
      <c r="A19" s="309"/>
      <c r="B19" s="256"/>
      <c r="C19" s="260"/>
      <c r="D19" s="247"/>
      <c r="E19" s="256"/>
      <c r="F19" s="261"/>
      <c r="G19" s="239"/>
      <c r="H19" s="247"/>
      <c r="I19" s="195" t="s">
        <v>584</v>
      </c>
      <c r="J19" s="201" t="s">
        <v>118</v>
      </c>
      <c r="K19" s="201">
        <f t="shared" si="1"/>
        <v>0</v>
      </c>
      <c r="L19" s="10">
        <v>20</v>
      </c>
      <c r="M19" s="17" t="s">
        <v>99</v>
      </c>
      <c r="N19" s="71">
        <v>4</v>
      </c>
      <c r="O19" s="103">
        <f t="shared" si="0"/>
        <v>0</v>
      </c>
      <c r="P19" s="3" t="s">
        <v>100</v>
      </c>
      <c r="Q19" s="3" t="s">
        <v>77</v>
      </c>
      <c r="R19" s="3" t="s">
        <v>66</v>
      </c>
      <c r="S19" s="3" t="s">
        <v>82</v>
      </c>
      <c r="T19" s="206" t="s">
        <v>540</v>
      </c>
      <c r="U19" s="11" t="s">
        <v>567</v>
      </c>
      <c r="V19" s="3" t="s">
        <v>14</v>
      </c>
      <c r="W19" s="201" t="s">
        <v>15</v>
      </c>
      <c r="X19" s="201" t="s">
        <v>17</v>
      </c>
      <c r="Y19" s="201" t="s">
        <v>61</v>
      </c>
      <c r="Z19" s="201" t="s">
        <v>115</v>
      </c>
      <c r="AA19" s="201" t="s">
        <v>115</v>
      </c>
      <c r="AB19" s="7">
        <v>0</v>
      </c>
      <c r="AC19" s="7">
        <v>0</v>
      </c>
      <c r="AD19" s="7" t="s">
        <v>904</v>
      </c>
      <c r="AE19" s="7"/>
      <c r="AF19" s="7"/>
      <c r="AG19" s="7">
        <v>1</v>
      </c>
      <c r="AH19" s="7">
        <v>0</v>
      </c>
      <c r="AI19" s="7" t="s">
        <v>1253</v>
      </c>
      <c r="AJ19" s="7">
        <v>1</v>
      </c>
      <c r="AK19" s="7"/>
      <c r="AL19" s="7"/>
      <c r="AM19" s="14">
        <v>2</v>
      </c>
      <c r="AN19" s="76"/>
      <c r="AO19" s="76"/>
      <c r="AP19" s="132">
        <v>0.1</v>
      </c>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row>
    <row r="20" spans="1:158" s="6" customFormat="1" ht="101.25">
      <c r="A20" s="309"/>
      <c r="B20" s="256"/>
      <c r="C20" s="260"/>
      <c r="D20" s="247"/>
      <c r="E20" s="257"/>
      <c r="F20" s="261"/>
      <c r="G20" s="238"/>
      <c r="H20" s="247"/>
      <c r="I20" s="195" t="s">
        <v>585</v>
      </c>
      <c r="J20" s="201" t="s">
        <v>119</v>
      </c>
      <c r="K20" s="201">
        <f t="shared" si="1"/>
        <v>50</v>
      </c>
      <c r="L20" s="10">
        <v>50</v>
      </c>
      <c r="M20" s="17" t="s">
        <v>99</v>
      </c>
      <c r="N20" s="71">
        <v>1</v>
      </c>
      <c r="O20" s="103">
        <f t="shared" si="0"/>
        <v>1</v>
      </c>
      <c r="P20" s="3" t="s">
        <v>100</v>
      </c>
      <c r="Q20" s="3" t="s">
        <v>77</v>
      </c>
      <c r="R20" s="3" t="s">
        <v>66</v>
      </c>
      <c r="S20" s="3" t="s">
        <v>82</v>
      </c>
      <c r="T20" s="206" t="s">
        <v>540</v>
      </c>
      <c r="U20" s="11" t="s">
        <v>567</v>
      </c>
      <c r="V20" s="3" t="s">
        <v>14</v>
      </c>
      <c r="W20" s="201" t="s">
        <v>15</v>
      </c>
      <c r="X20" s="201" t="s">
        <v>17</v>
      </c>
      <c r="Y20" s="201" t="s">
        <v>63</v>
      </c>
      <c r="Z20" s="201" t="s">
        <v>115</v>
      </c>
      <c r="AA20" s="201" t="s">
        <v>115</v>
      </c>
      <c r="AB20" s="7">
        <v>0</v>
      </c>
      <c r="AC20" s="7">
        <v>0</v>
      </c>
      <c r="AD20" s="7" t="s">
        <v>905</v>
      </c>
      <c r="AE20" s="7"/>
      <c r="AF20" s="7" t="s">
        <v>1105</v>
      </c>
      <c r="AG20" s="7">
        <v>1</v>
      </c>
      <c r="AH20" s="7">
        <v>1</v>
      </c>
      <c r="AI20" s="7" t="s">
        <v>1261</v>
      </c>
      <c r="AJ20" s="7" t="s">
        <v>87</v>
      </c>
      <c r="AK20" s="7"/>
      <c r="AL20" s="7"/>
      <c r="AM20" s="14" t="s">
        <v>87</v>
      </c>
      <c r="AN20" s="76"/>
      <c r="AO20" s="76"/>
      <c r="AP20" s="132">
        <v>0.25</v>
      </c>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row>
    <row r="21" spans="1:158" s="6" customFormat="1" ht="90">
      <c r="A21" s="309"/>
      <c r="B21" s="256"/>
      <c r="C21" s="260" t="s">
        <v>120</v>
      </c>
      <c r="D21" s="247">
        <v>50</v>
      </c>
      <c r="E21" s="255">
        <f>(G21*D21)/100</f>
        <v>25</v>
      </c>
      <c r="F21" s="261" t="s">
        <v>753</v>
      </c>
      <c r="G21" s="237">
        <f>(SUM(K21:K22)*H21)/100</f>
        <v>50</v>
      </c>
      <c r="H21" s="247">
        <v>100</v>
      </c>
      <c r="I21" s="195" t="s">
        <v>586</v>
      </c>
      <c r="J21" s="201" t="s">
        <v>121</v>
      </c>
      <c r="K21" s="201">
        <f t="shared" si="1"/>
        <v>15</v>
      </c>
      <c r="L21" s="10">
        <v>30</v>
      </c>
      <c r="M21" s="17" t="s">
        <v>99</v>
      </c>
      <c r="N21" s="71">
        <v>2</v>
      </c>
      <c r="O21" s="103">
        <f t="shared" si="0"/>
        <v>1</v>
      </c>
      <c r="P21" s="3" t="s">
        <v>100</v>
      </c>
      <c r="Q21" s="3" t="s">
        <v>77</v>
      </c>
      <c r="R21" s="3" t="s">
        <v>64</v>
      </c>
      <c r="S21" s="3" t="s">
        <v>82</v>
      </c>
      <c r="T21" s="206" t="s">
        <v>540</v>
      </c>
      <c r="U21" s="11" t="s">
        <v>568</v>
      </c>
      <c r="V21" s="3" t="s">
        <v>14</v>
      </c>
      <c r="W21" s="201" t="s">
        <v>15</v>
      </c>
      <c r="X21" s="201" t="s">
        <v>17</v>
      </c>
      <c r="Y21" s="201" t="s">
        <v>8</v>
      </c>
      <c r="Z21" s="201" t="s">
        <v>115</v>
      </c>
      <c r="AA21" s="201" t="s">
        <v>115</v>
      </c>
      <c r="AB21" s="12">
        <v>0</v>
      </c>
      <c r="AC21" s="12">
        <v>0</v>
      </c>
      <c r="AD21" s="201" t="s">
        <v>906</v>
      </c>
      <c r="AE21" s="201"/>
      <c r="AF21" s="110" t="s">
        <v>1106</v>
      </c>
      <c r="AG21" s="12">
        <v>1</v>
      </c>
      <c r="AH21" s="12">
        <v>1</v>
      </c>
      <c r="AI21" s="201" t="s">
        <v>1262</v>
      </c>
      <c r="AJ21" s="12" t="s">
        <v>87</v>
      </c>
      <c r="AK21" s="12"/>
      <c r="AL21" s="12"/>
      <c r="AM21" s="24">
        <v>1</v>
      </c>
      <c r="AN21" s="76"/>
      <c r="AO21" s="76"/>
      <c r="AP21" s="132">
        <v>0.15</v>
      </c>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row>
    <row r="22" spans="1:158" s="6" customFormat="1" ht="78.75">
      <c r="A22" s="272"/>
      <c r="B22" s="257"/>
      <c r="C22" s="260"/>
      <c r="D22" s="247"/>
      <c r="E22" s="257"/>
      <c r="F22" s="261"/>
      <c r="G22" s="238"/>
      <c r="H22" s="247"/>
      <c r="I22" s="195" t="s">
        <v>587</v>
      </c>
      <c r="J22" s="201" t="s">
        <v>122</v>
      </c>
      <c r="K22" s="201">
        <f t="shared" si="1"/>
        <v>35</v>
      </c>
      <c r="L22" s="10">
        <v>70</v>
      </c>
      <c r="M22" s="17" t="s">
        <v>99</v>
      </c>
      <c r="N22" s="71">
        <v>4</v>
      </c>
      <c r="O22" s="103">
        <f t="shared" si="0"/>
        <v>2</v>
      </c>
      <c r="P22" s="3" t="s">
        <v>100</v>
      </c>
      <c r="Q22" s="3" t="s">
        <v>77</v>
      </c>
      <c r="R22" s="3" t="s">
        <v>64</v>
      </c>
      <c r="S22" s="3" t="s">
        <v>82</v>
      </c>
      <c r="T22" s="206" t="s">
        <v>540</v>
      </c>
      <c r="U22" s="11" t="s">
        <v>568</v>
      </c>
      <c r="V22" s="3" t="s">
        <v>14</v>
      </c>
      <c r="W22" s="201" t="s">
        <v>15</v>
      </c>
      <c r="X22" s="201" t="s">
        <v>16</v>
      </c>
      <c r="Y22" s="201" t="s">
        <v>8</v>
      </c>
      <c r="Z22" s="201" t="s">
        <v>115</v>
      </c>
      <c r="AA22" s="201" t="s">
        <v>115</v>
      </c>
      <c r="AB22" s="12">
        <v>0</v>
      </c>
      <c r="AC22" s="12">
        <v>0</v>
      </c>
      <c r="AD22" s="201" t="s">
        <v>907</v>
      </c>
      <c r="AE22" s="201"/>
      <c r="AF22" s="110" t="s">
        <v>1107</v>
      </c>
      <c r="AG22" s="12">
        <v>2</v>
      </c>
      <c r="AH22" s="12">
        <v>2</v>
      </c>
      <c r="AI22" s="201" t="s">
        <v>1263</v>
      </c>
      <c r="AJ22" s="12" t="s">
        <v>87</v>
      </c>
      <c r="AK22" s="12"/>
      <c r="AL22" s="12"/>
      <c r="AM22" s="24">
        <v>2</v>
      </c>
      <c r="AN22" s="76"/>
      <c r="AO22" s="76"/>
      <c r="AP22" s="132">
        <v>0.35</v>
      </c>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row>
    <row r="23" spans="1:158" s="4" customFormat="1" ht="168.75">
      <c r="A23" s="262" t="s">
        <v>531</v>
      </c>
      <c r="B23" s="342">
        <f>(E23+E26+E31+E38)</f>
        <v>5.525</v>
      </c>
      <c r="C23" s="258" t="s">
        <v>417</v>
      </c>
      <c r="D23" s="248">
        <v>25</v>
      </c>
      <c r="E23" s="325">
        <f>(SUM(G23:G25)*D23)/100</f>
        <v>0</v>
      </c>
      <c r="F23" s="193" t="s">
        <v>418</v>
      </c>
      <c r="G23" s="204">
        <f>(K23*H23)/100</f>
        <v>0</v>
      </c>
      <c r="H23" s="48">
        <v>40</v>
      </c>
      <c r="I23" s="192" t="s">
        <v>599</v>
      </c>
      <c r="J23" s="193" t="s">
        <v>419</v>
      </c>
      <c r="K23" s="193">
        <f t="shared" si="1"/>
        <v>0</v>
      </c>
      <c r="L23" s="45">
        <v>100</v>
      </c>
      <c r="M23" s="35" t="s">
        <v>99</v>
      </c>
      <c r="N23" s="46">
        <v>1</v>
      </c>
      <c r="O23" s="101">
        <f t="shared" si="0"/>
        <v>0</v>
      </c>
      <c r="P23" s="37" t="s">
        <v>100</v>
      </c>
      <c r="Q23" s="37" t="s">
        <v>78</v>
      </c>
      <c r="R23" s="37" t="s">
        <v>33</v>
      </c>
      <c r="S23" s="37" t="s">
        <v>82</v>
      </c>
      <c r="T23" s="193" t="s">
        <v>539</v>
      </c>
      <c r="U23" s="47" t="s">
        <v>420</v>
      </c>
      <c r="V23" s="37" t="s">
        <v>26</v>
      </c>
      <c r="W23" s="193" t="s">
        <v>27</v>
      </c>
      <c r="X23" s="193" t="s">
        <v>54</v>
      </c>
      <c r="Y23" s="193" t="s">
        <v>31</v>
      </c>
      <c r="Z23" s="193" t="s">
        <v>29</v>
      </c>
      <c r="AA23" s="193" t="s">
        <v>40</v>
      </c>
      <c r="AB23" s="193"/>
      <c r="AC23" s="193">
        <v>0</v>
      </c>
      <c r="AD23" s="193" t="s">
        <v>833</v>
      </c>
      <c r="AE23" s="193">
        <v>0</v>
      </c>
      <c r="AF23" s="193" t="s">
        <v>1009</v>
      </c>
      <c r="AG23" s="193"/>
      <c r="AH23" s="193">
        <v>0</v>
      </c>
      <c r="AI23" s="193" t="s">
        <v>1264</v>
      </c>
      <c r="AJ23" s="193"/>
      <c r="AK23" s="193"/>
      <c r="AL23" s="193"/>
      <c r="AM23" s="50">
        <v>1</v>
      </c>
      <c r="AN23" s="73"/>
      <c r="AO23" s="73"/>
      <c r="AP23" s="132">
        <v>0.1</v>
      </c>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row>
    <row r="24" spans="1:158" s="4" customFormat="1" ht="168.75">
      <c r="A24" s="262"/>
      <c r="B24" s="343"/>
      <c r="C24" s="258"/>
      <c r="D24" s="248"/>
      <c r="E24" s="326"/>
      <c r="F24" s="193" t="s">
        <v>421</v>
      </c>
      <c r="G24" s="204">
        <f>(K24*H24)/100</f>
        <v>0</v>
      </c>
      <c r="H24" s="48">
        <v>40</v>
      </c>
      <c r="I24" s="192" t="s">
        <v>588</v>
      </c>
      <c r="J24" s="193" t="s">
        <v>422</v>
      </c>
      <c r="K24" s="193">
        <f t="shared" si="1"/>
        <v>0</v>
      </c>
      <c r="L24" s="45">
        <v>100</v>
      </c>
      <c r="M24" s="193" t="s">
        <v>99</v>
      </c>
      <c r="N24" s="46">
        <v>1</v>
      </c>
      <c r="O24" s="101">
        <f t="shared" si="0"/>
        <v>0</v>
      </c>
      <c r="P24" s="37" t="s">
        <v>100</v>
      </c>
      <c r="Q24" s="193" t="s">
        <v>78</v>
      </c>
      <c r="R24" s="193" t="s">
        <v>33</v>
      </c>
      <c r="S24" s="193" t="s">
        <v>83</v>
      </c>
      <c r="T24" s="193" t="s">
        <v>539</v>
      </c>
      <c r="U24" s="193" t="s">
        <v>420</v>
      </c>
      <c r="V24" s="37" t="s">
        <v>60</v>
      </c>
      <c r="W24" s="193" t="s">
        <v>27</v>
      </c>
      <c r="X24" s="193" t="s">
        <v>34</v>
      </c>
      <c r="Y24" s="193" t="s">
        <v>31</v>
      </c>
      <c r="Z24" s="193" t="s">
        <v>29</v>
      </c>
      <c r="AA24" s="193" t="s">
        <v>30</v>
      </c>
      <c r="AB24" s="193"/>
      <c r="AC24" s="193">
        <v>0</v>
      </c>
      <c r="AD24" s="193" t="s">
        <v>834</v>
      </c>
      <c r="AE24" s="193">
        <v>0</v>
      </c>
      <c r="AF24" s="193" t="s">
        <v>1010</v>
      </c>
      <c r="AG24" s="193"/>
      <c r="AH24" s="193">
        <v>0</v>
      </c>
      <c r="AI24" s="193" t="s">
        <v>1265</v>
      </c>
      <c r="AJ24" s="193"/>
      <c r="AK24" s="193"/>
      <c r="AL24" s="193"/>
      <c r="AM24" s="50">
        <v>1</v>
      </c>
      <c r="AN24" s="73"/>
      <c r="AO24" s="73"/>
      <c r="AP24" s="132">
        <v>0.1</v>
      </c>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row>
    <row r="25" spans="1:158" s="4" customFormat="1" ht="247.5">
      <c r="A25" s="262"/>
      <c r="B25" s="343"/>
      <c r="C25" s="258"/>
      <c r="D25" s="248"/>
      <c r="E25" s="327"/>
      <c r="F25" s="193" t="s">
        <v>423</v>
      </c>
      <c r="G25" s="204">
        <f aca="true" t="shared" si="2" ref="G25:G38">(K25*H25)/100</f>
        <v>0</v>
      </c>
      <c r="H25" s="48">
        <v>20</v>
      </c>
      <c r="I25" s="192" t="s">
        <v>589</v>
      </c>
      <c r="J25" s="193" t="s">
        <v>424</v>
      </c>
      <c r="K25" s="193">
        <f t="shared" si="1"/>
        <v>0</v>
      </c>
      <c r="L25" s="45">
        <v>100</v>
      </c>
      <c r="M25" s="35" t="s">
        <v>99</v>
      </c>
      <c r="N25" s="46">
        <v>1</v>
      </c>
      <c r="O25" s="101">
        <f t="shared" si="0"/>
        <v>0</v>
      </c>
      <c r="P25" s="37" t="s">
        <v>100</v>
      </c>
      <c r="Q25" s="37" t="s">
        <v>77</v>
      </c>
      <c r="R25" s="37" t="s">
        <v>32</v>
      </c>
      <c r="S25" s="37" t="s">
        <v>83</v>
      </c>
      <c r="T25" s="193" t="s">
        <v>539</v>
      </c>
      <c r="U25" s="47" t="s">
        <v>420</v>
      </c>
      <c r="V25" s="37" t="s">
        <v>60</v>
      </c>
      <c r="W25" s="193" t="s">
        <v>15</v>
      </c>
      <c r="X25" s="193" t="s">
        <v>56</v>
      </c>
      <c r="Y25" s="193" t="s">
        <v>8</v>
      </c>
      <c r="Z25" s="193" t="s">
        <v>29</v>
      </c>
      <c r="AA25" s="193" t="s">
        <v>30</v>
      </c>
      <c r="AB25" s="193"/>
      <c r="AC25" s="193">
        <v>0</v>
      </c>
      <c r="AD25" s="193" t="s">
        <v>835</v>
      </c>
      <c r="AE25" s="193">
        <v>0</v>
      </c>
      <c r="AF25" s="193" t="s">
        <v>1011</v>
      </c>
      <c r="AG25" s="193"/>
      <c r="AH25" s="193">
        <v>0</v>
      </c>
      <c r="AI25" s="193" t="s">
        <v>1266</v>
      </c>
      <c r="AJ25" s="193"/>
      <c r="AK25" s="193"/>
      <c r="AL25" s="193"/>
      <c r="AM25" s="50">
        <v>1</v>
      </c>
      <c r="AN25" s="73"/>
      <c r="AO25" s="73"/>
      <c r="AP25" s="132">
        <v>0.05</v>
      </c>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row>
    <row r="26" spans="1:158" s="4" customFormat="1" ht="191.25">
      <c r="A26" s="262"/>
      <c r="B26" s="343"/>
      <c r="C26" s="258" t="s">
        <v>425</v>
      </c>
      <c r="D26" s="244">
        <v>25</v>
      </c>
      <c r="E26" s="244">
        <f>(SUM(G26:G30)*D26)/100</f>
        <v>2.025</v>
      </c>
      <c r="F26" s="63" t="s">
        <v>426</v>
      </c>
      <c r="G26" s="204">
        <f t="shared" si="2"/>
        <v>7.2</v>
      </c>
      <c r="H26" s="48">
        <v>20</v>
      </c>
      <c r="I26" s="192" t="s">
        <v>590</v>
      </c>
      <c r="J26" s="193" t="s">
        <v>427</v>
      </c>
      <c r="K26" s="193">
        <f t="shared" si="1"/>
        <v>36</v>
      </c>
      <c r="L26" s="45">
        <v>100</v>
      </c>
      <c r="M26" s="193" t="s">
        <v>99</v>
      </c>
      <c r="N26" s="35">
        <v>1</v>
      </c>
      <c r="O26" s="44">
        <f t="shared" si="0"/>
        <v>0.36</v>
      </c>
      <c r="P26" s="37" t="s">
        <v>95</v>
      </c>
      <c r="Q26" s="37" t="s">
        <v>78</v>
      </c>
      <c r="R26" s="37" t="s">
        <v>25</v>
      </c>
      <c r="S26" s="37" t="s">
        <v>82</v>
      </c>
      <c r="T26" s="193" t="s">
        <v>539</v>
      </c>
      <c r="U26" s="47" t="s">
        <v>420</v>
      </c>
      <c r="V26" s="37" t="s">
        <v>26</v>
      </c>
      <c r="W26" s="193" t="s">
        <v>27</v>
      </c>
      <c r="X26" s="193" t="s">
        <v>57</v>
      </c>
      <c r="Y26" s="193" t="s">
        <v>31</v>
      </c>
      <c r="Z26" s="193" t="s">
        <v>29</v>
      </c>
      <c r="AA26" s="193" t="s">
        <v>30</v>
      </c>
      <c r="AB26" s="44">
        <v>0.25</v>
      </c>
      <c r="AC26" s="44">
        <v>0.12</v>
      </c>
      <c r="AD26" s="44" t="s">
        <v>836</v>
      </c>
      <c r="AE26" s="44">
        <v>0</v>
      </c>
      <c r="AF26" s="102" t="s">
        <v>1012</v>
      </c>
      <c r="AG26" s="44">
        <v>0.25</v>
      </c>
      <c r="AH26" s="44">
        <v>0.24</v>
      </c>
      <c r="AI26" s="44" t="s">
        <v>1180</v>
      </c>
      <c r="AJ26" s="44">
        <v>0.25</v>
      </c>
      <c r="AK26" s="44"/>
      <c r="AL26" s="44"/>
      <c r="AM26" s="72">
        <v>0.25</v>
      </c>
      <c r="AN26" s="73"/>
      <c r="AO26" s="73"/>
      <c r="AP26" s="132">
        <v>0.05</v>
      </c>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row>
    <row r="27" spans="1:158" s="4" customFormat="1" ht="168.75">
      <c r="A27" s="262"/>
      <c r="B27" s="343"/>
      <c r="C27" s="258"/>
      <c r="D27" s="249"/>
      <c r="E27" s="249"/>
      <c r="F27" s="193" t="s">
        <v>428</v>
      </c>
      <c r="G27" s="204">
        <f t="shared" si="2"/>
        <v>0</v>
      </c>
      <c r="H27" s="48">
        <v>20</v>
      </c>
      <c r="I27" s="192" t="s">
        <v>600</v>
      </c>
      <c r="J27" s="193" t="s">
        <v>429</v>
      </c>
      <c r="K27" s="193">
        <f t="shared" si="1"/>
        <v>0</v>
      </c>
      <c r="L27" s="45">
        <v>100</v>
      </c>
      <c r="M27" s="193" t="s">
        <v>99</v>
      </c>
      <c r="N27" s="46">
        <v>1</v>
      </c>
      <c r="O27" s="101">
        <f t="shared" si="0"/>
        <v>0</v>
      </c>
      <c r="P27" s="37" t="s">
        <v>100</v>
      </c>
      <c r="Q27" s="37" t="s">
        <v>77</v>
      </c>
      <c r="R27" s="37" t="s">
        <v>33</v>
      </c>
      <c r="S27" s="37" t="s">
        <v>83</v>
      </c>
      <c r="T27" s="193" t="s">
        <v>539</v>
      </c>
      <c r="U27" s="47" t="s">
        <v>420</v>
      </c>
      <c r="V27" s="37" t="s">
        <v>26</v>
      </c>
      <c r="W27" s="193" t="s">
        <v>59</v>
      </c>
      <c r="X27" s="193" t="s">
        <v>57</v>
      </c>
      <c r="Y27" s="193" t="s">
        <v>31</v>
      </c>
      <c r="Z27" s="193" t="s">
        <v>29</v>
      </c>
      <c r="AA27" s="193" t="s">
        <v>30</v>
      </c>
      <c r="AB27" s="193"/>
      <c r="AC27" s="193">
        <v>0</v>
      </c>
      <c r="AD27" s="193" t="s">
        <v>837</v>
      </c>
      <c r="AE27" s="193">
        <v>0</v>
      </c>
      <c r="AF27" s="193" t="s">
        <v>1013</v>
      </c>
      <c r="AG27" s="193"/>
      <c r="AH27" s="193">
        <v>0</v>
      </c>
      <c r="AI27" s="193" t="s">
        <v>1013</v>
      </c>
      <c r="AJ27" s="193"/>
      <c r="AK27" s="193"/>
      <c r="AL27" s="193"/>
      <c r="AM27" s="50">
        <v>1</v>
      </c>
      <c r="AN27" s="73"/>
      <c r="AO27" s="73"/>
      <c r="AP27" s="132">
        <v>0.05</v>
      </c>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row>
    <row r="28" spans="1:158" s="4" customFormat="1" ht="168.75">
      <c r="A28" s="262"/>
      <c r="B28" s="343"/>
      <c r="C28" s="258"/>
      <c r="D28" s="249"/>
      <c r="E28" s="249"/>
      <c r="F28" s="193" t="s">
        <v>430</v>
      </c>
      <c r="G28" s="204">
        <f t="shared" si="2"/>
        <v>0.9</v>
      </c>
      <c r="H28" s="48">
        <v>30</v>
      </c>
      <c r="I28" s="192" t="s">
        <v>591</v>
      </c>
      <c r="J28" s="193" t="s">
        <v>431</v>
      </c>
      <c r="K28" s="193">
        <f t="shared" si="1"/>
        <v>3</v>
      </c>
      <c r="L28" s="45">
        <v>100</v>
      </c>
      <c r="M28" s="193" t="s">
        <v>99</v>
      </c>
      <c r="N28" s="46">
        <v>1</v>
      </c>
      <c r="O28" s="101">
        <f t="shared" si="0"/>
        <v>0.03</v>
      </c>
      <c r="P28" s="37" t="s">
        <v>100</v>
      </c>
      <c r="Q28" s="37" t="s">
        <v>78</v>
      </c>
      <c r="R28" s="37" t="s">
        <v>33</v>
      </c>
      <c r="S28" s="37" t="s">
        <v>83</v>
      </c>
      <c r="T28" s="193" t="s">
        <v>539</v>
      </c>
      <c r="U28" s="47" t="s">
        <v>420</v>
      </c>
      <c r="V28" s="37" t="s">
        <v>26</v>
      </c>
      <c r="W28" s="193" t="s">
        <v>59</v>
      </c>
      <c r="X28" s="193" t="s">
        <v>54</v>
      </c>
      <c r="Y28" s="193" t="s">
        <v>31</v>
      </c>
      <c r="Z28" s="193" t="s">
        <v>29</v>
      </c>
      <c r="AA28" s="193" t="s">
        <v>30</v>
      </c>
      <c r="AB28" s="193"/>
      <c r="AC28" s="193">
        <v>0</v>
      </c>
      <c r="AD28" s="193" t="s">
        <v>838</v>
      </c>
      <c r="AE28" s="193">
        <v>0</v>
      </c>
      <c r="AF28" s="193" t="s">
        <v>1014</v>
      </c>
      <c r="AG28" s="193"/>
      <c r="AH28" s="193">
        <v>0.03</v>
      </c>
      <c r="AI28" s="193" t="s">
        <v>1181</v>
      </c>
      <c r="AJ28" s="193"/>
      <c r="AK28" s="193"/>
      <c r="AL28" s="193"/>
      <c r="AM28" s="50">
        <v>1</v>
      </c>
      <c r="AN28" s="73"/>
      <c r="AO28" s="73"/>
      <c r="AP28" s="132">
        <v>0.075</v>
      </c>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row>
    <row r="29" spans="1:158" s="4" customFormat="1" ht="168.75">
      <c r="A29" s="262"/>
      <c r="B29" s="343"/>
      <c r="C29" s="258"/>
      <c r="D29" s="249"/>
      <c r="E29" s="249"/>
      <c r="F29" s="193" t="s">
        <v>432</v>
      </c>
      <c r="G29" s="204">
        <f t="shared" si="2"/>
        <v>0</v>
      </c>
      <c r="H29" s="48">
        <v>15</v>
      </c>
      <c r="I29" s="192" t="s">
        <v>592</v>
      </c>
      <c r="J29" s="193" t="s">
        <v>433</v>
      </c>
      <c r="K29" s="193">
        <f t="shared" si="1"/>
        <v>0</v>
      </c>
      <c r="L29" s="45">
        <v>100</v>
      </c>
      <c r="M29" s="193" t="s">
        <v>99</v>
      </c>
      <c r="N29" s="192">
        <v>20000</v>
      </c>
      <c r="O29" s="101">
        <f t="shared" si="0"/>
        <v>0</v>
      </c>
      <c r="P29" s="37" t="s">
        <v>100</v>
      </c>
      <c r="Q29" s="37" t="s">
        <v>77</v>
      </c>
      <c r="R29" s="37" t="s">
        <v>25</v>
      </c>
      <c r="S29" s="37" t="s">
        <v>82</v>
      </c>
      <c r="T29" s="193" t="s">
        <v>539</v>
      </c>
      <c r="U29" s="47" t="s">
        <v>420</v>
      </c>
      <c r="V29" s="37" t="s">
        <v>26</v>
      </c>
      <c r="W29" s="193" t="s">
        <v>58</v>
      </c>
      <c r="X29" s="193" t="s">
        <v>57</v>
      </c>
      <c r="Y29" s="193" t="s">
        <v>31</v>
      </c>
      <c r="Z29" s="193" t="s">
        <v>29</v>
      </c>
      <c r="AA29" s="193" t="s">
        <v>30</v>
      </c>
      <c r="AB29" s="193"/>
      <c r="AC29" s="193">
        <v>0</v>
      </c>
      <c r="AD29" s="193" t="s">
        <v>839</v>
      </c>
      <c r="AE29" s="193">
        <v>0</v>
      </c>
      <c r="AF29" s="193" t="s">
        <v>1015</v>
      </c>
      <c r="AG29" s="193"/>
      <c r="AH29" s="193">
        <v>0</v>
      </c>
      <c r="AI29" s="193" t="s">
        <v>1265</v>
      </c>
      <c r="AJ29" s="193"/>
      <c r="AK29" s="193"/>
      <c r="AL29" s="193"/>
      <c r="AM29" s="78">
        <v>20000</v>
      </c>
      <c r="AN29" s="73"/>
      <c r="AO29" s="73"/>
      <c r="AP29" s="132">
        <v>0.0375</v>
      </c>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row>
    <row r="30" spans="1:158" s="4" customFormat="1" ht="168.75">
      <c r="A30" s="262"/>
      <c r="B30" s="343"/>
      <c r="C30" s="258"/>
      <c r="D30" s="245"/>
      <c r="E30" s="245"/>
      <c r="F30" s="193" t="s">
        <v>434</v>
      </c>
      <c r="G30" s="204">
        <f t="shared" si="2"/>
        <v>0</v>
      </c>
      <c r="H30" s="48">
        <v>15</v>
      </c>
      <c r="I30" s="192" t="s">
        <v>593</v>
      </c>
      <c r="J30" s="193" t="s">
        <v>435</v>
      </c>
      <c r="K30" s="193">
        <f t="shared" si="1"/>
        <v>0</v>
      </c>
      <c r="L30" s="45">
        <v>100</v>
      </c>
      <c r="M30" s="193" t="s">
        <v>99</v>
      </c>
      <c r="N30" s="193">
        <v>1</v>
      </c>
      <c r="O30" s="101">
        <f t="shared" si="0"/>
        <v>0</v>
      </c>
      <c r="P30" s="37" t="s">
        <v>100</v>
      </c>
      <c r="Q30" s="37" t="s">
        <v>77</v>
      </c>
      <c r="R30" s="37" t="s">
        <v>25</v>
      </c>
      <c r="S30" s="37" t="s">
        <v>82</v>
      </c>
      <c r="T30" s="193" t="s">
        <v>539</v>
      </c>
      <c r="U30" s="47" t="s">
        <v>420</v>
      </c>
      <c r="V30" s="37" t="s">
        <v>60</v>
      </c>
      <c r="W30" s="193" t="s">
        <v>59</v>
      </c>
      <c r="X30" s="193" t="s">
        <v>56</v>
      </c>
      <c r="Y30" s="193" t="s">
        <v>31</v>
      </c>
      <c r="Z30" s="193" t="s">
        <v>29</v>
      </c>
      <c r="AA30" s="193" t="s">
        <v>30</v>
      </c>
      <c r="AB30" s="193"/>
      <c r="AC30" s="193">
        <v>0</v>
      </c>
      <c r="AD30" s="193" t="s">
        <v>840</v>
      </c>
      <c r="AE30" s="193">
        <v>0</v>
      </c>
      <c r="AF30" s="193" t="s">
        <v>1016</v>
      </c>
      <c r="AG30" s="193"/>
      <c r="AH30" s="193">
        <v>0</v>
      </c>
      <c r="AI30" s="193" t="s">
        <v>1182</v>
      </c>
      <c r="AJ30" s="193"/>
      <c r="AK30" s="193"/>
      <c r="AL30" s="193"/>
      <c r="AM30" s="50">
        <v>1</v>
      </c>
      <c r="AN30" s="73"/>
      <c r="AO30" s="73"/>
      <c r="AP30" s="132">
        <v>0.0375</v>
      </c>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row>
    <row r="31" spans="1:158" s="4" customFormat="1" ht="168.75">
      <c r="A31" s="262"/>
      <c r="B31" s="343"/>
      <c r="C31" s="258" t="s">
        <v>436</v>
      </c>
      <c r="D31" s="248">
        <v>30</v>
      </c>
      <c r="E31" s="244">
        <f>(SUM(G31:G37)*D31)/100</f>
        <v>1.5</v>
      </c>
      <c r="F31" s="193" t="s">
        <v>437</v>
      </c>
      <c r="G31" s="204">
        <f t="shared" si="2"/>
        <v>0</v>
      </c>
      <c r="H31" s="48">
        <v>15</v>
      </c>
      <c r="I31" s="192" t="s">
        <v>594</v>
      </c>
      <c r="J31" s="193" t="s">
        <v>438</v>
      </c>
      <c r="K31" s="193">
        <f t="shared" si="1"/>
        <v>0</v>
      </c>
      <c r="L31" s="45">
        <v>100</v>
      </c>
      <c r="M31" s="193" t="s">
        <v>99</v>
      </c>
      <c r="N31" s="193">
        <v>1</v>
      </c>
      <c r="O31" s="101">
        <f t="shared" si="0"/>
        <v>0</v>
      </c>
      <c r="P31" s="37" t="s">
        <v>100</v>
      </c>
      <c r="Q31" s="37" t="s">
        <v>78</v>
      </c>
      <c r="R31" s="37" t="s">
        <v>33</v>
      </c>
      <c r="S31" s="37" t="s">
        <v>83</v>
      </c>
      <c r="T31" s="193" t="s">
        <v>539</v>
      </c>
      <c r="U31" s="47" t="s">
        <v>420</v>
      </c>
      <c r="V31" s="37" t="s">
        <v>60</v>
      </c>
      <c r="W31" s="193" t="s">
        <v>15</v>
      </c>
      <c r="X31" s="193" t="s">
        <v>34</v>
      </c>
      <c r="Y31" s="193" t="s">
        <v>31</v>
      </c>
      <c r="Z31" s="193" t="s">
        <v>29</v>
      </c>
      <c r="AA31" s="193" t="s">
        <v>30</v>
      </c>
      <c r="AB31" s="193"/>
      <c r="AC31" s="193">
        <v>0</v>
      </c>
      <c r="AD31" s="193" t="s">
        <v>841</v>
      </c>
      <c r="AE31" s="193">
        <v>0</v>
      </c>
      <c r="AF31" s="193" t="s">
        <v>1017</v>
      </c>
      <c r="AG31" s="193"/>
      <c r="AH31" s="193">
        <v>0</v>
      </c>
      <c r="AI31" s="193" t="s">
        <v>1265</v>
      </c>
      <c r="AJ31" s="193"/>
      <c r="AK31" s="193"/>
      <c r="AL31" s="193"/>
      <c r="AM31" s="50">
        <v>1</v>
      </c>
      <c r="AN31" s="73"/>
      <c r="AO31" s="73"/>
      <c r="AP31" s="132">
        <v>0.045</v>
      </c>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row>
    <row r="32" spans="1:158" s="4" customFormat="1" ht="213.75">
      <c r="A32" s="262"/>
      <c r="B32" s="343"/>
      <c r="C32" s="258"/>
      <c r="D32" s="248"/>
      <c r="E32" s="249"/>
      <c r="F32" s="193" t="s">
        <v>439</v>
      </c>
      <c r="G32" s="204">
        <f t="shared" si="2"/>
        <v>0</v>
      </c>
      <c r="H32" s="48">
        <v>25</v>
      </c>
      <c r="I32" s="192" t="s">
        <v>595</v>
      </c>
      <c r="J32" s="193" t="s">
        <v>440</v>
      </c>
      <c r="K32" s="193">
        <f t="shared" si="1"/>
        <v>0</v>
      </c>
      <c r="L32" s="45">
        <v>100</v>
      </c>
      <c r="M32" s="193" t="s">
        <v>99</v>
      </c>
      <c r="N32" s="193">
        <v>4</v>
      </c>
      <c r="O32" s="101">
        <f t="shared" si="0"/>
        <v>0</v>
      </c>
      <c r="P32" s="37" t="s">
        <v>100</v>
      </c>
      <c r="Q32" s="37" t="s">
        <v>78</v>
      </c>
      <c r="R32" s="37" t="s">
        <v>33</v>
      </c>
      <c r="S32" s="37" t="s">
        <v>83</v>
      </c>
      <c r="T32" s="193" t="s">
        <v>539</v>
      </c>
      <c r="U32" s="47" t="s">
        <v>420</v>
      </c>
      <c r="V32" s="37" t="s">
        <v>60</v>
      </c>
      <c r="W32" s="193" t="s">
        <v>15</v>
      </c>
      <c r="X32" s="193" t="s">
        <v>34</v>
      </c>
      <c r="Y32" s="193" t="s">
        <v>31</v>
      </c>
      <c r="Z32" s="193" t="s">
        <v>29</v>
      </c>
      <c r="AA32" s="193" t="s">
        <v>30</v>
      </c>
      <c r="AB32" s="193"/>
      <c r="AC32" s="193">
        <v>0</v>
      </c>
      <c r="AD32" s="193" t="s">
        <v>842</v>
      </c>
      <c r="AE32" s="193">
        <v>0</v>
      </c>
      <c r="AF32" s="193" t="s">
        <v>1018</v>
      </c>
      <c r="AG32" s="193"/>
      <c r="AH32" s="193">
        <v>0</v>
      </c>
      <c r="AI32" s="193" t="s">
        <v>1179</v>
      </c>
      <c r="AJ32" s="193"/>
      <c r="AK32" s="193"/>
      <c r="AL32" s="193"/>
      <c r="AM32" s="50">
        <v>4</v>
      </c>
      <c r="AN32" s="73"/>
      <c r="AO32" s="73"/>
      <c r="AP32" s="132">
        <v>0.075</v>
      </c>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row>
    <row r="33" spans="1:158" s="4" customFormat="1" ht="168.75">
      <c r="A33" s="262"/>
      <c r="B33" s="343"/>
      <c r="C33" s="258"/>
      <c r="D33" s="248"/>
      <c r="E33" s="249"/>
      <c r="F33" s="193" t="s">
        <v>441</v>
      </c>
      <c r="G33" s="204">
        <f t="shared" si="2"/>
        <v>0</v>
      </c>
      <c r="H33" s="48">
        <v>25</v>
      </c>
      <c r="I33" s="192" t="s">
        <v>596</v>
      </c>
      <c r="J33" s="193" t="s">
        <v>551</v>
      </c>
      <c r="K33" s="193">
        <f t="shared" si="1"/>
        <v>0</v>
      </c>
      <c r="L33" s="45">
        <v>100</v>
      </c>
      <c r="M33" s="193" t="s">
        <v>99</v>
      </c>
      <c r="N33" s="193">
        <v>1</v>
      </c>
      <c r="O33" s="101">
        <f t="shared" si="0"/>
        <v>0</v>
      </c>
      <c r="P33" s="37" t="s">
        <v>100</v>
      </c>
      <c r="Q33" s="37" t="s">
        <v>78</v>
      </c>
      <c r="R33" s="37" t="s">
        <v>25</v>
      </c>
      <c r="S33" s="37" t="s">
        <v>83</v>
      </c>
      <c r="T33" s="193" t="s">
        <v>539</v>
      </c>
      <c r="U33" s="47" t="s">
        <v>420</v>
      </c>
      <c r="V33" s="37" t="s">
        <v>26</v>
      </c>
      <c r="W33" s="193" t="s">
        <v>59</v>
      </c>
      <c r="X33" s="193" t="s">
        <v>57</v>
      </c>
      <c r="Y33" s="193" t="s">
        <v>31</v>
      </c>
      <c r="Z33" s="193" t="s">
        <v>29</v>
      </c>
      <c r="AA33" s="193" t="s">
        <v>30</v>
      </c>
      <c r="AB33" s="193"/>
      <c r="AC33" s="193">
        <v>0</v>
      </c>
      <c r="AD33" s="193" t="s">
        <v>843</v>
      </c>
      <c r="AE33" s="193">
        <v>0</v>
      </c>
      <c r="AF33" s="193" t="s">
        <v>1019</v>
      </c>
      <c r="AG33" s="193"/>
      <c r="AH33" s="193">
        <v>0</v>
      </c>
      <c r="AI33" s="193" t="s">
        <v>1267</v>
      </c>
      <c r="AJ33" s="193"/>
      <c r="AK33" s="193"/>
      <c r="AL33" s="193"/>
      <c r="AM33" s="50">
        <v>1</v>
      </c>
      <c r="AN33" s="73"/>
      <c r="AO33" s="73"/>
      <c r="AP33" s="132">
        <v>0.075</v>
      </c>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row>
    <row r="34" spans="1:158" s="4" customFormat="1" ht="223.5" customHeight="1">
      <c r="A34" s="262"/>
      <c r="B34" s="343"/>
      <c r="C34" s="258"/>
      <c r="D34" s="248"/>
      <c r="E34" s="249"/>
      <c r="F34" s="193" t="s">
        <v>442</v>
      </c>
      <c r="G34" s="204">
        <f t="shared" si="2"/>
        <v>0</v>
      </c>
      <c r="H34" s="48">
        <v>10</v>
      </c>
      <c r="I34" s="192" t="s">
        <v>597</v>
      </c>
      <c r="J34" s="193" t="s">
        <v>443</v>
      </c>
      <c r="K34" s="193">
        <f t="shared" si="1"/>
        <v>0</v>
      </c>
      <c r="L34" s="45">
        <v>100</v>
      </c>
      <c r="M34" s="193" t="s">
        <v>99</v>
      </c>
      <c r="N34" s="193">
        <v>1</v>
      </c>
      <c r="O34" s="101">
        <f t="shared" si="0"/>
        <v>0</v>
      </c>
      <c r="P34" s="37" t="s">
        <v>100</v>
      </c>
      <c r="Q34" s="37" t="s">
        <v>78</v>
      </c>
      <c r="R34" s="37" t="s">
        <v>33</v>
      </c>
      <c r="S34" s="37" t="s">
        <v>83</v>
      </c>
      <c r="T34" s="193" t="s">
        <v>539</v>
      </c>
      <c r="U34" s="47" t="s">
        <v>420</v>
      </c>
      <c r="V34" s="37" t="s">
        <v>14</v>
      </c>
      <c r="W34" s="193" t="s">
        <v>15</v>
      </c>
      <c r="X34" s="193" t="s">
        <v>34</v>
      </c>
      <c r="Y34" s="193" t="s">
        <v>31</v>
      </c>
      <c r="Z34" s="193" t="s">
        <v>29</v>
      </c>
      <c r="AA34" s="193" t="s">
        <v>30</v>
      </c>
      <c r="AB34" s="193"/>
      <c r="AC34" s="193">
        <v>0</v>
      </c>
      <c r="AD34" s="193" t="s">
        <v>844</v>
      </c>
      <c r="AE34" s="193">
        <v>0</v>
      </c>
      <c r="AF34" s="193" t="s">
        <v>1020</v>
      </c>
      <c r="AG34" s="193"/>
      <c r="AH34" s="193">
        <v>0</v>
      </c>
      <c r="AI34" s="193" t="s">
        <v>1268</v>
      </c>
      <c r="AJ34" s="193"/>
      <c r="AK34" s="193"/>
      <c r="AL34" s="193"/>
      <c r="AM34" s="50">
        <v>1</v>
      </c>
      <c r="AN34" s="73"/>
      <c r="AO34" s="73"/>
      <c r="AP34" s="132">
        <v>0.03</v>
      </c>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row>
    <row r="35" spans="1:158" s="4" customFormat="1" ht="225">
      <c r="A35" s="262"/>
      <c r="B35" s="343"/>
      <c r="C35" s="258"/>
      <c r="D35" s="248"/>
      <c r="E35" s="249"/>
      <c r="F35" s="193" t="s">
        <v>444</v>
      </c>
      <c r="G35" s="204">
        <f t="shared" si="2"/>
        <v>0</v>
      </c>
      <c r="H35" s="48">
        <v>10</v>
      </c>
      <c r="I35" s="192" t="s">
        <v>598</v>
      </c>
      <c r="J35" s="193" t="s">
        <v>445</v>
      </c>
      <c r="K35" s="193">
        <f t="shared" si="1"/>
        <v>0</v>
      </c>
      <c r="L35" s="45">
        <v>100</v>
      </c>
      <c r="M35" s="193" t="s">
        <v>99</v>
      </c>
      <c r="N35" s="193">
        <v>1</v>
      </c>
      <c r="O35" s="101">
        <f t="shared" si="0"/>
        <v>0</v>
      </c>
      <c r="P35" s="37" t="s">
        <v>100</v>
      </c>
      <c r="Q35" s="37" t="s">
        <v>78</v>
      </c>
      <c r="R35" s="37" t="s">
        <v>33</v>
      </c>
      <c r="S35" s="37" t="s">
        <v>83</v>
      </c>
      <c r="T35" s="193" t="s">
        <v>539</v>
      </c>
      <c r="U35" s="47" t="s">
        <v>420</v>
      </c>
      <c r="V35" s="37" t="s">
        <v>14</v>
      </c>
      <c r="W35" s="193" t="s">
        <v>27</v>
      </c>
      <c r="X35" s="193" t="s">
        <v>34</v>
      </c>
      <c r="Y35" s="193" t="s">
        <v>31</v>
      </c>
      <c r="Z35" s="193" t="s">
        <v>29</v>
      </c>
      <c r="AA35" s="193" t="s">
        <v>30</v>
      </c>
      <c r="AB35" s="193"/>
      <c r="AC35" s="193">
        <v>0</v>
      </c>
      <c r="AD35" s="193" t="s">
        <v>845</v>
      </c>
      <c r="AE35" s="193">
        <v>0</v>
      </c>
      <c r="AF35" s="193" t="s">
        <v>1021</v>
      </c>
      <c r="AG35" s="193"/>
      <c r="AH35" s="193">
        <v>0</v>
      </c>
      <c r="AI35" s="193" t="s">
        <v>1269</v>
      </c>
      <c r="AJ35" s="193"/>
      <c r="AK35" s="193"/>
      <c r="AL35" s="193"/>
      <c r="AM35" s="50">
        <v>1</v>
      </c>
      <c r="AN35" s="73"/>
      <c r="AO35" s="73"/>
      <c r="AP35" s="132">
        <v>0.03</v>
      </c>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row>
    <row r="36" spans="1:158" s="4" customFormat="1" ht="168.75">
      <c r="A36" s="262"/>
      <c r="B36" s="343"/>
      <c r="C36" s="258"/>
      <c r="D36" s="248"/>
      <c r="E36" s="249"/>
      <c r="F36" s="193" t="s">
        <v>446</v>
      </c>
      <c r="G36" s="204">
        <f t="shared" si="2"/>
        <v>5</v>
      </c>
      <c r="H36" s="48">
        <v>10</v>
      </c>
      <c r="I36" s="192" t="s">
        <v>666</v>
      </c>
      <c r="J36" s="193" t="s">
        <v>447</v>
      </c>
      <c r="K36" s="193">
        <f t="shared" si="1"/>
        <v>50</v>
      </c>
      <c r="L36" s="45">
        <v>100</v>
      </c>
      <c r="M36" s="193" t="s">
        <v>99</v>
      </c>
      <c r="N36" s="193">
        <v>60</v>
      </c>
      <c r="O36" s="101">
        <f t="shared" si="0"/>
        <v>30</v>
      </c>
      <c r="P36" s="37" t="s">
        <v>100</v>
      </c>
      <c r="Q36" s="37" t="s">
        <v>78</v>
      </c>
      <c r="R36" s="37" t="s">
        <v>33</v>
      </c>
      <c r="S36" s="37" t="s">
        <v>82</v>
      </c>
      <c r="T36" s="193" t="s">
        <v>539</v>
      </c>
      <c r="U36" s="47" t="s">
        <v>420</v>
      </c>
      <c r="V36" s="37" t="s">
        <v>26</v>
      </c>
      <c r="W36" s="193" t="s">
        <v>15</v>
      </c>
      <c r="X36" s="193" t="s">
        <v>34</v>
      </c>
      <c r="Y36" s="193" t="s">
        <v>31</v>
      </c>
      <c r="Z36" s="193" t="s">
        <v>29</v>
      </c>
      <c r="AA36" s="193" t="s">
        <v>30</v>
      </c>
      <c r="AB36" s="193">
        <v>15</v>
      </c>
      <c r="AC36" s="193">
        <v>19</v>
      </c>
      <c r="AD36" s="193" t="s">
        <v>846</v>
      </c>
      <c r="AE36" s="193">
        <v>9</v>
      </c>
      <c r="AF36" s="102" t="s">
        <v>1022</v>
      </c>
      <c r="AG36" s="193">
        <v>15</v>
      </c>
      <c r="AH36" s="193">
        <v>2</v>
      </c>
      <c r="AI36" s="193" t="s">
        <v>1198</v>
      </c>
      <c r="AJ36" s="193">
        <v>15</v>
      </c>
      <c r="AK36" s="193"/>
      <c r="AL36" s="193"/>
      <c r="AM36" s="50">
        <v>15</v>
      </c>
      <c r="AN36" s="73"/>
      <c r="AO36" s="73"/>
      <c r="AP36" s="132">
        <v>0.03</v>
      </c>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row>
    <row r="37" spans="1:158" s="4" customFormat="1" ht="168.75">
      <c r="A37" s="262"/>
      <c r="B37" s="343"/>
      <c r="C37" s="258"/>
      <c r="D37" s="248"/>
      <c r="E37" s="245"/>
      <c r="F37" s="193" t="s">
        <v>448</v>
      </c>
      <c r="G37" s="204">
        <f t="shared" si="2"/>
        <v>0</v>
      </c>
      <c r="H37" s="48">
        <v>5</v>
      </c>
      <c r="I37" s="192" t="s">
        <v>667</v>
      </c>
      <c r="J37" s="193" t="s">
        <v>449</v>
      </c>
      <c r="K37" s="193">
        <f t="shared" si="1"/>
        <v>0</v>
      </c>
      <c r="L37" s="45">
        <v>100</v>
      </c>
      <c r="M37" s="193" t="s">
        <v>99</v>
      </c>
      <c r="N37" s="193">
        <v>1</v>
      </c>
      <c r="O37" s="101">
        <f t="shared" si="0"/>
        <v>0</v>
      </c>
      <c r="P37" s="37" t="s">
        <v>100</v>
      </c>
      <c r="Q37" s="37" t="s">
        <v>78</v>
      </c>
      <c r="R37" s="37" t="s">
        <v>25</v>
      </c>
      <c r="S37" s="37" t="s">
        <v>82</v>
      </c>
      <c r="T37" s="193" t="s">
        <v>539</v>
      </c>
      <c r="U37" s="47" t="s">
        <v>450</v>
      </c>
      <c r="V37" s="37" t="s">
        <v>26</v>
      </c>
      <c r="W37" s="193" t="s">
        <v>15</v>
      </c>
      <c r="X37" s="193" t="s">
        <v>34</v>
      </c>
      <c r="Y37" s="193" t="s">
        <v>8</v>
      </c>
      <c r="Z37" s="193" t="s">
        <v>29</v>
      </c>
      <c r="AA37" s="193" t="s">
        <v>30</v>
      </c>
      <c r="AB37" s="193"/>
      <c r="AC37" s="193">
        <v>0</v>
      </c>
      <c r="AD37" s="193" t="s">
        <v>847</v>
      </c>
      <c r="AE37" s="193">
        <v>0</v>
      </c>
      <c r="AF37" s="193" t="s">
        <v>1023</v>
      </c>
      <c r="AG37" s="193"/>
      <c r="AH37" s="193">
        <v>0</v>
      </c>
      <c r="AI37" s="193" t="s">
        <v>1162</v>
      </c>
      <c r="AJ37" s="193"/>
      <c r="AK37" s="193"/>
      <c r="AL37" s="193"/>
      <c r="AM37" s="50">
        <v>1</v>
      </c>
      <c r="AN37" s="73"/>
      <c r="AO37" s="73"/>
      <c r="AP37" s="132">
        <v>0.015</v>
      </c>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row>
    <row r="38" spans="1:158" s="4" customFormat="1" ht="213.75">
      <c r="A38" s="262"/>
      <c r="B38" s="344"/>
      <c r="C38" s="193" t="s">
        <v>451</v>
      </c>
      <c r="D38" s="192">
        <v>20</v>
      </c>
      <c r="E38" s="192">
        <f>(G38*D38)/100</f>
        <v>2</v>
      </c>
      <c r="F38" s="193" t="s">
        <v>452</v>
      </c>
      <c r="G38" s="204">
        <f t="shared" si="2"/>
        <v>10</v>
      </c>
      <c r="H38" s="48">
        <v>100</v>
      </c>
      <c r="I38" s="192" t="s">
        <v>601</v>
      </c>
      <c r="J38" s="193" t="s">
        <v>453</v>
      </c>
      <c r="K38" s="193">
        <f t="shared" si="1"/>
        <v>10</v>
      </c>
      <c r="L38" s="45">
        <v>100</v>
      </c>
      <c r="M38" s="193" t="s">
        <v>99</v>
      </c>
      <c r="N38" s="193">
        <v>1</v>
      </c>
      <c r="O38" s="101">
        <f t="shared" si="0"/>
        <v>0.1</v>
      </c>
      <c r="P38" s="37" t="s">
        <v>100</v>
      </c>
      <c r="Q38" s="37" t="s">
        <v>78</v>
      </c>
      <c r="R38" s="37" t="s">
        <v>33</v>
      </c>
      <c r="S38" s="37" t="s">
        <v>82</v>
      </c>
      <c r="T38" s="193" t="s">
        <v>539</v>
      </c>
      <c r="U38" s="47" t="s">
        <v>450</v>
      </c>
      <c r="V38" s="37" t="s">
        <v>26</v>
      </c>
      <c r="W38" s="193" t="s">
        <v>27</v>
      </c>
      <c r="X38" s="193" t="s">
        <v>54</v>
      </c>
      <c r="Y38" s="193" t="s">
        <v>31</v>
      </c>
      <c r="Z38" s="193" t="s">
        <v>29</v>
      </c>
      <c r="AA38" s="193" t="s">
        <v>30</v>
      </c>
      <c r="AB38" s="193"/>
      <c r="AC38" s="193">
        <v>0.1</v>
      </c>
      <c r="AD38" s="193" t="s">
        <v>847</v>
      </c>
      <c r="AE38" s="193">
        <v>0</v>
      </c>
      <c r="AF38" s="193" t="s">
        <v>1024</v>
      </c>
      <c r="AG38" s="193"/>
      <c r="AH38" s="193">
        <v>0</v>
      </c>
      <c r="AI38" s="193" t="s">
        <v>1161</v>
      </c>
      <c r="AJ38" s="193"/>
      <c r="AK38" s="193"/>
      <c r="AL38" s="193"/>
      <c r="AM38" s="50">
        <v>1</v>
      </c>
      <c r="AN38" s="73"/>
      <c r="AO38" s="73"/>
      <c r="AP38" s="132">
        <v>0.2</v>
      </c>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row>
    <row r="39" spans="1:158" s="6" customFormat="1" ht="75.75" customHeight="1">
      <c r="A39" s="269" t="s">
        <v>175</v>
      </c>
      <c r="B39" s="347">
        <f>(E39+E47+E51+E54+E58)</f>
        <v>47.372327500000004</v>
      </c>
      <c r="C39" s="240" t="s">
        <v>123</v>
      </c>
      <c r="D39" s="247">
        <v>20</v>
      </c>
      <c r="E39" s="255">
        <f>(SUM(G39:G46)*D39)/100</f>
        <v>5.7</v>
      </c>
      <c r="F39" s="240" t="s">
        <v>124</v>
      </c>
      <c r="G39" s="332">
        <f>(SUM(K39:K40:K41)*H39)/100</f>
        <v>1.5</v>
      </c>
      <c r="H39" s="242">
        <v>15</v>
      </c>
      <c r="I39" s="195" t="s">
        <v>613</v>
      </c>
      <c r="J39" s="197" t="s">
        <v>125</v>
      </c>
      <c r="K39" s="201">
        <f t="shared" si="1"/>
        <v>10</v>
      </c>
      <c r="L39" s="9">
        <v>40</v>
      </c>
      <c r="M39" s="197">
        <v>8</v>
      </c>
      <c r="N39" s="197">
        <v>4</v>
      </c>
      <c r="O39" s="103">
        <f t="shared" si="0"/>
        <v>1</v>
      </c>
      <c r="P39" s="3" t="s">
        <v>100</v>
      </c>
      <c r="Q39" s="20" t="s">
        <v>78</v>
      </c>
      <c r="R39" s="20" t="s">
        <v>33</v>
      </c>
      <c r="S39" s="20" t="s">
        <v>82</v>
      </c>
      <c r="T39" s="197" t="s">
        <v>535</v>
      </c>
      <c r="U39" s="197" t="s">
        <v>126</v>
      </c>
      <c r="V39" s="197" t="s">
        <v>14</v>
      </c>
      <c r="W39" s="197" t="s">
        <v>127</v>
      </c>
      <c r="X39" s="201" t="s">
        <v>57</v>
      </c>
      <c r="Y39" s="240" t="s">
        <v>128</v>
      </c>
      <c r="Z39" s="197" t="s">
        <v>52</v>
      </c>
      <c r="AA39" s="197" t="s">
        <v>40</v>
      </c>
      <c r="AB39" s="197">
        <v>0</v>
      </c>
      <c r="AC39" s="197"/>
      <c r="AD39" s="197"/>
      <c r="AE39" s="197">
        <v>1</v>
      </c>
      <c r="AF39" s="197" t="s">
        <v>1025</v>
      </c>
      <c r="AG39" s="197">
        <v>0</v>
      </c>
      <c r="AH39" s="197"/>
      <c r="AI39" s="197" t="s">
        <v>1250</v>
      </c>
      <c r="AJ39" s="197">
        <v>2</v>
      </c>
      <c r="AK39" s="197"/>
      <c r="AL39" s="197"/>
      <c r="AM39" s="25">
        <v>2</v>
      </c>
      <c r="AN39" s="76"/>
      <c r="AO39" s="76"/>
      <c r="AP39" s="132">
        <v>0.012</v>
      </c>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row>
    <row r="40" spans="1:158" s="6" customFormat="1" ht="90">
      <c r="A40" s="270"/>
      <c r="B40" s="348"/>
      <c r="C40" s="241"/>
      <c r="D40" s="263"/>
      <c r="E40" s="256"/>
      <c r="F40" s="241"/>
      <c r="G40" s="333"/>
      <c r="H40" s="243"/>
      <c r="I40" s="195" t="s">
        <v>604</v>
      </c>
      <c r="J40" s="22" t="s">
        <v>129</v>
      </c>
      <c r="K40" s="201">
        <f t="shared" si="1"/>
        <v>0</v>
      </c>
      <c r="L40" s="9">
        <v>30</v>
      </c>
      <c r="M40" s="201" t="s">
        <v>99</v>
      </c>
      <c r="N40" s="22">
        <v>3</v>
      </c>
      <c r="O40" s="103">
        <f t="shared" si="0"/>
        <v>0</v>
      </c>
      <c r="P40" s="3" t="s">
        <v>100</v>
      </c>
      <c r="Q40" s="20" t="s">
        <v>78</v>
      </c>
      <c r="R40" s="20" t="s">
        <v>33</v>
      </c>
      <c r="S40" s="20" t="s">
        <v>82</v>
      </c>
      <c r="T40" s="197" t="s">
        <v>535</v>
      </c>
      <c r="U40" s="201" t="s">
        <v>99</v>
      </c>
      <c r="V40" s="197" t="s">
        <v>14</v>
      </c>
      <c r="W40" s="197" t="s">
        <v>127</v>
      </c>
      <c r="X40" s="201" t="s">
        <v>56</v>
      </c>
      <c r="Y40" s="241"/>
      <c r="Z40" s="197" t="s">
        <v>130</v>
      </c>
      <c r="AA40" s="197" t="s">
        <v>131</v>
      </c>
      <c r="AB40" s="197">
        <v>0</v>
      </c>
      <c r="AC40" s="197"/>
      <c r="AD40" s="197"/>
      <c r="AE40" s="197">
        <v>0</v>
      </c>
      <c r="AF40" s="197" t="s">
        <v>1026</v>
      </c>
      <c r="AG40" s="197">
        <v>0</v>
      </c>
      <c r="AH40" s="197">
        <v>0</v>
      </c>
      <c r="AI40" s="197" t="s">
        <v>1170</v>
      </c>
      <c r="AJ40" s="197">
        <v>0</v>
      </c>
      <c r="AK40" s="197"/>
      <c r="AL40" s="197"/>
      <c r="AM40" s="135">
        <v>2</v>
      </c>
      <c r="AN40" s="76"/>
      <c r="AO40" s="76"/>
      <c r="AP40" s="132">
        <v>0.009</v>
      </c>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row>
    <row r="41" spans="1:158" s="6" customFormat="1" ht="90">
      <c r="A41" s="270"/>
      <c r="B41" s="348"/>
      <c r="C41" s="241"/>
      <c r="D41" s="263"/>
      <c r="E41" s="256"/>
      <c r="F41" s="241"/>
      <c r="G41" s="334"/>
      <c r="H41" s="243"/>
      <c r="I41" s="195" t="s">
        <v>605</v>
      </c>
      <c r="J41" s="22" t="s">
        <v>132</v>
      </c>
      <c r="K41" s="201">
        <f t="shared" si="1"/>
        <v>0</v>
      </c>
      <c r="L41" s="9">
        <v>30</v>
      </c>
      <c r="M41" s="201" t="s">
        <v>99</v>
      </c>
      <c r="N41" s="197">
        <v>1</v>
      </c>
      <c r="O41" s="103">
        <f t="shared" si="0"/>
        <v>0</v>
      </c>
      <c r="P41" s="3" t="s">
        <v>100</v>
      </c>
      <c r="Q41" s="20" t="s">
        <v>78</v>
      </c>
      <c r="R41" s="20" t="s">
        <v>33</v>
      </c>
      <c r="S41" s="20" t="s">
        <v>82</v>
      </c>
      <c r="T41" s="197" t="s">
        <v>535</v>
      </c>
      <c r="U41" s="197" t="s">
        <v>133</v>
      </c>
      <c r="V41" s="197" t="s">
        <v>14</v>
      </c>
      <c r="W41" s="197" t="s">
        <v>127</v>
      </c>
      <c r="X41" s="201" t="s">
        <v>57</v>
      </c>
      <c r="Y41" s="197" t="s">
        <v>128</v>
      </c>
      <c r="Z41" s="197" t="s">
        <v>29</v>
      </c>
      <c r="AA41" s="197" t="s">
        <v>131</v>
      </c>
      <c r="AB41" s="197">
        <v>0</v>
      </c>
      <c r="AC41" s="197"/>
      <c r="AD41" s="197"/>
      <c r="AE41" s="197">
        <v>0</v>
      </c>
      <c r="AF41" s="197" t="s">
        <v>1027</v>
      </c>
      <c r="AG41" s="197">
        <v>0</v>
      </c>
      <c r="AH41" s="197">
        <v>0</v>
      </c>
      <c r="AI41" s="197" t="s">
        <v>1172</v>
      </c>
      <c r="AJ41" s="197">
        <v>0</v>
      </c>
      <c r="AK41" s="197"/>
      <c r="AL41" s="197"/>
      <c r="AM41" s="25">
        <v>1</v>
      </c>
      <c r="AN41" s="76"/>
      <c r="AO41" s="76"/>
      <c r="AP41" s="132">
        <v>0.009</v>
      </c>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row>
    <row r="42" spans="1:158" s="6" customFormat="1" ht="90">
      <c r="A42" s="270"/>
      <c r="B42" s="348"/>
      <c r="C42" s="241"/>
      <c r="D42" s="263"/>
      <c r="E42" s="256"/>
      <c r="F42" s="240" t="s">
        <v>134</v>
      </c>
      <c r="G42" s="332">
        <f>(SUM(K42:K43)*H42)/100</f>
        <v>0</v>
      </c>
      <c r="H42" s="242">
        <v>50</v>
      </c>
      <c r="I42" s="195" t="s">
        <v>606</v>
      </c>
      <c r="J42" s="197" t="s">
        <v>135</v>
      </c>
      <c r="K42" s="201">
        <f t="shared" si="1"/>
        <v>0</v>
      </c>
      <c r="L42" s="9">
        <v>40</v>
      </c>
      <c r="M42" s="201" t="s">
        <v>99</v>
      </c>
      <c r="N42" s="197">
        <v>1</v>
      </c>
      <c r="O42" s="103">
        <f t="shared" si="0"/>
        <v>0</v>
      </c>
      <c r="P42" s="3" t="s">
        <v>100</v>
      </c>
      <c r="Q42" s="20" t="s">
        <v>78</v>
      </c>
      <c r="R42" s="20" t="s">
        <v>33</v>
      </c>
      <c r="S42" s="20" t="s">
        <v>82</v>
      </c>
      <c r="T42" s="197" t="s">
        <v>535</v>
      </c>
      <c r="U42" s="197" t="s">
        <v>133</v>
      </c>
      <c r="V42" s="197" t="s">
        <v>14</v>
      </c>
      <c r="W42" s="197" t="s">
        <v>127</v>
      </c>
      <c r="X42" s="201" t="s">
        <v>17</v>
      </c>
      <c r="Y42" s="240" t="s">
        <v>128</v>
      </c>
      <c r="Z42" s="240" t="s">
        <v>29</v>
      </c>
      <c r="AA42" s="240" t="s">
        <v>30</v>
      </c>
      <c r="AB42" s="197">
        <v>0</v>
      </c>
      <c r="AC42" s="197"/>
      <c r="AD42" s="197"/>
      <c r="AE42" s="197">
        <v>0</v>
      </c>
      <c r="AF42" s="197" t="s">
        <v>1028</v>
      </c>
      <c r="AG42" s="197">
        <v>1</v>
      </c>
      <c r="AH42" s="197">
        <v>0</v>
      </c>
      <c r="AI42" s="197" t="s">
        <v>1168</v>
      </c>
      <c r="AJ42" s="197">
        <v>0</v>
      </c>
      <c r="AK42" s="197"/>
      <c r="AL42" s="197"/>
      <c r="AM42" s="25">
        <v>0</v>
      </c>
      <c r="AN42" s="76"/>
      <c r="AO42" s="76"/>
      <c r="AP42" s="132">
        <v>0.04</v>
      </c>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row>
    <row r="43" spans="1:158" s="6" customFormat="1" ht="67.5">
      <c r="A43" s="270"/>
      <c r="B43" s="348"/>
      <c r="C43" s="241"/>
      <c r="D43" s="263"/>
      <c r="E43" s="256"/>
      <c r="F43" s="241"/>
      <c r="G43" s="334"/>
      <c r="H43" s="243"/>
      <c r="I43" s="195" t="s">
        <v>607</v>
      </c>
      <c r="J43" s="197" t="s">
        <v>136</v>
      </c>
      <c r="K43" s="201">
        <f t="shared" si="1"/>
        <v>0</v>
      </c>
      <c r="L43" s="9">
        <v>60</v>
      </c>
      <c r="M43" s="201" t="s">
        <v>99</v>
      </c>
      <c r="N43" s="23">
        <v>0.2</v>
      </c>
      <c r="O43" s="103">
        <f t="shared" si="0"/>
        <v>0</v>
      </c>
      <c r="P43" s="3" t="s">
        <v>95</v>
      </c>
      <c r="Q43" s="20" t="s">
        <v>78</v>
      </c>
      <c r="R43" s="20" t="s">
        <v>25</v>
      </c>
      <c r="S43" s="20" t="s">
        <v>82</v>
      </c>
      <c r="T43" s="197" t="s">
        <v>535</v>
      </c>
      <c r="U43" s="197" t="s">
        <v>133</v>
      </c>
      <c r="V43" s="197" t="s">
        <v>14</v>
      </c>
      <c r="W43" s="197" t="s">
        <v>137</v>
      </c>
      <c r="X43" s="201" t="s">
        <v>56</v>
      </c>
      <c r="Y43" s="241"/>
      <c r="Z43" s="241"/>
      <c r="AA43" s="241"/>
      <c r="AB43" s="23">
        <v>0</v>
      </c>
      <c r="AC43" s="23"/>
      <c r="AD43" s="23"/>
      <c r="AE43" s="23">
        <v>0</v>
      </c>
      <c r="AF43" s="23" t="s">
        <v>1029</v>
      </c>
      <c r="AG43" s="23">
        <v>0</v>
      </c>
      <c r="AH43" s="23">
        <v>0</v>
      </c>
      <c r="AI43" s="23" t="s">
        <v>1168</v>
      </c>
      <c r="AJ43" s="23">
        <v>0.1</v>
      </c>
      <c r="AK43" s="23"/>
      <c r="AL43" s="23"/>
      <c r="AM43" s="26">
        <v>0.1</v>
      </c>
      <c r="AN43" s="76"/>
      <c r="AO43" s="76"/>
      <c r="AP43" s="132">
        <v>0.06</v>
      </c>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row>
    <row r="44" spans="1:158" s="6" customFormat="1" ht="101.25">
      <c r="A44" s="270"/>
      <c r="B44" s="348"/>
      <c r="C44" s="241"/>
      <c r="D44" s="263"/>
      <c r="E44" s="256"/>
      <c r="F44" s="197" t="s">
        <v>138</v>
      </c>
      <c r="G44" s="79">
        <f>(K44*H44)/100</f>
        <v>15</v>
      </c>
      <c r="H44" s="199">
        <v>15</v>
      </c>
      <c r="I44" s="195" t="s">
        <v>614</v>
      </c>
      <c r="J44" s="197" t="s">
        <v>139</v>
      </c>
      <c r="K44" s="201">
        <f>(2*L44)/N44</f>
        <v>100</v>
      </c>
      <c r="L44" s="9">
        <v>100</v>
      </c>
      <c r="M44" s="197">
        <v>2</v>
      </c>
      <c r="N44" s="197">
        <v>2</v>
      </c>
      <c r="O44" s="103">
        <f t="shared" si="0"/>
        <v>5</v>
      </c>
      <c r="P44" s="3" t="s">
        <v>100</v>
      </c>
      <c r="Q44" s="20" t="s">
        <v>78</v>
      </c>
      <c r="R44" s="20" t="s">
        <v>33</v>
      </c>
      <c r="S44" s="20" t="s">
        <v>82</v>
      </c>
      <c r="T44" s="197" t="s">
        <v>535</v>
      </c>
      <c r="U44" s="197" t="s">
        <v>126</v>
      </c>
      <c r="V44" s="197" t="s">
        <v>14</v>
      </c>
      <c r="W44" s="197" t="s">
        <v>137</v>
      </c>
      <c r="X44" s="197" t="s">
        <v>54</v>
      </c>
      <c r="Y44" s="197" t="s">
        <v>128</v>
      </c>
      <c r="Z44" s="197" t="s">
        <v>52</v>
      </c>
      <c r="AA44" s="197" t="s">
        <v>40</v>
      </c>
      <c r="AB44" s="197">
        <v>0</v>
      </c>
      <c r="AC44" s="197">
        <v>3</v>
      </c>
      <c r="AD44" s="197" t="s">
        <v>933</v>
      </c>
      <c r="AE44" s="197">
        <v>2</v>
      </c>
      <c r="AF44" s="197" t="s">
        <v>1030</v>
      </c>
      <c r="AG44" s="197">
        <v>0</v>
      </c>
      <c r="AH44" s="197">
        <v>0</v>
      </c>
      <c r="AI44" s="140" t="s">
        <v>1221</v>
      </c>
      <c r="AJ44" s="197">
        <v>1</v>
      </c>
      <c r="AK44" s="197"/>
      <c r="AL44" s="197"/>
      <c r="AM44" s="25">
        <v>1</v>
      </c>
      <c r="AN44" s="76"/>
      <c r="AO44" s="76"/>
      <c r="AP44" s="132">
        <v>0.03</v>
      </c>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row>
    <row r="45" spans="1:158" s="6" customFormat="1" ht="409.5">
      <c r="A45" s="270"/>
      <c r="B45" s="348"/>
      <c r="C45" s="241"/>
      <c r="D45" s="263"/>
      <c r="E45" s="256"/>
      <c r="F45" s="240" t="s">
        <v>140</v>
      </c>
      <c r="G45" s="332">
        <f>(SUM(K45:K46)*H45)/100</f>
        <v>12</v>
      </c>
      <c r="H45" s="242">
        <v>20</v>
      </c>
      <c r="I45" s="195" t="s">
        <v>668</v>
      </c>
      <c r="J45" s="22" t="s">
        <v>141</v>
      </c>
      <c r="K45" s="201">
        <v>60</v>
      </c>
      <c r="L45" s="9">
        <v>60</v>
      </c>
      <c r="M45" s="80">
        <v>17307</v>
      </c>
      <c r="N45" s="80">
        <v>100</v>
      </c>
      <c r="O45" s="103">
        <f t="shared" si="0"/>
        <v>200</v>
      </c>
      <c r="P45" s="20" t="s">
        <v>142</v>
      </c>
      <c r="Q45" s="20" t="s">
        <v>78</v>
      </c>
      <c r="R45" s="20" t="s">
        <v>33</v>
      </c>
      <c r="S45" s="20" t="s">
        <v>82</v>
      </c>
      <c r="T45" s="197" t="s">
        <v>535</v>
      </c>
      <c r="U45" s="201" t="s">
        <v>99</v>
      </c>
      <c r="V45" s="197" t="s">
        <v>14</v>
      </c>
      <c r="W45" s="197" t="s">
        <v>127</v>
      </c>
      <c r="X45" s="201" t="s">
        <v>56</v>
      </c>
      <c r="Y45" s="197" t="s">
        <v>128</v>
      </c>
      <c r="Z45" s="197" t="s">
        <v>29</v>
      </c>
      <c r="AA45" s="197" t="s">
        <v>30</v>
      </c>
      <c r="AB45" s="197"/>
      <c r="AC45" s="197"/>
      <c r="AD45" s="197"/>
      <c r="AE45" s="197">
        <v>100</v>
      </c>
      <c r="AF45" s="197" t="s">
        <v>1031</v>
      </c>
      <c r="AG45" s="197"/>
      <c r="AH45" s="197">
        <v>100</v>
      </c>
      <c r="AI45" s="197" t="s">
        <v>1220</v>
      </c>
      <c r="AJ45" s="197"/>
      <c r="AK45" s="197"/>
      <c r="AL45" s="197"/>
      <c r="AM45" s="25"/>
      <c r="AN45" s="76"/>
      <c r="AO45" s="76"/>
      <c r="AP45" s="132">
        <v>0.024</v>
      </c>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row>
    <row r="46" spans="1:158" s="6" customFormat="1" ht="90">
      <c r="A46" s="270"/>
      <c r="B46" s="348"/>
      <c r="C46" s="241"/>
      <c r="D46" s="263"/>
      <c r="E46" s="257"/>
      <c r="F46" s="241"/>
      <c r="G46" s="334"/>
      <c r="H46" s="243"/>
      <c r="I46" s="195" t="s">
        <v>608</v>
      </c>
      <c r="J46" s="22" t="s">
        <v>143</v>
      </c>
      <c r="K46" s="201">
        <f t="shared" si="1"/>
        <v>0</v>
      </c>
      <c r="L46" s="9">
        <v>40</v>
      </c>
      <c r="M46" s="80" t="s">
        <v>99</v>
      </c>
      <c r="N46" s="80">
        <v>4</v>
      </c>
      <c r="O46" s="103">
        <f t="shared" si="0"/>
        <v>0</v>
      </c>
      <c r="P46" s="3" t="s">
        <v>100</v>
      </c>
      <c r="Q46" s="20" t="s">
        <v>78</v>
      </c>
      <c r="R46" s="20" t="s">
        <v>33</v>
      </c>
      <c r="S46" s="20" t="s">
        <v>82</v>
      </c>
      <c r="T46" s="197" t="s">
        <v>535</v>
      </c>
      <c r="U46" s="197" t="s">
        <v>133</v>
      </c>
      <c r="V46" s="197" t="s">
        <v>14</v>
      </c>
      <c r="W46" s="197" t="s">
        <v>127</v>
      </c>
      <c r="X46" s="201" t="s">
        <v>56</v>
      </c>
      <c r="Y46" s="197" t="s">
        <v>128</v>
      </c>
      <c r="Z46" s="197" t="s">
        <v>52</v>
      </c>
      <c r="AA46" s="197" t="s">
        <v>40</v>
      </c>
      <c r="AB46" s="197">
        <v>0</v>
      </c>
      <c r="AC46" s="197"/>
      <c r="AD46" s="197"/>
      <c r="AE46" s="197">
        <v>0</v>
      </c>
      <c r="AF46" s="23" t="s">
        <v>1032</v>
      </c>
      <c r="AG46" s="197">
        <v>0</v>
      </c>
      <c r="AH46" s="197">
        <v>0</v>
      </c>
      <c r="AI46" s="197" t="s">
        <v>1168</v>
      </c>
      <c r="AJ46" s="197">
        <v>1</v>
      </c>
      <c r="AK46" s="197"/>
      <c r="AL46" s="197"/>
      <c r="AM46" s="25">
        <v>3</v>
      </c>
      <c r="AN46" s="76"/>
      <c r="AO46" s="76"/>
      <c r="AP46" s="132">
        <v>0.016</v>
      </c>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row>
    <row r="47" spans="1:158" s="6" customFormat="1" ht="90">
      <c r="A47" s="270"/>
      <c r="B47" s="348"/>
      <c r="C47" s="240" t="s">
        <v>144</v>
      </c>
      <c r="D47" s="247">
        <v>20</v>
      </c>
      <c r="E47" s="255">
        <f>(SUM(G47:G50)*D47)/100</f>
        <v>7.6</v>
      </c>
      <c r="F47" s="240" t="s">
        <v>145</v>
      </c>
      <c r="G47" s="332">
        <f>(SUM(K47:K48)*H47)/100</f>
        <v>3</v>
      </c>
      <c r="H47" s="242">
        <v>30</v>
      </c>
      <c r="I47" s="195" t="s">
        <v>669</v>
      </c>
      <c r="J47" s="197" t="s">
        <v>146</v>
      </c>
      <c r="K47" s="201">
        <f t="shared" si="1"/>
        <v>10</v>
      </c>
      <c r="L47" s="9">
        <v>40</v>
      </c>
      <c r="M47" s="197">
        <v>4</v>
      </c>
      <c r="N47" s="197">
        <v>4</v>
      </c>
      <c r="O47" s="103">
        <f t="shared" si="0"/>
        <v>1</v>
      </c>
      <c r="P47" s="3" t="s">
        <v>100</v>
      </c>
      <c r="Q47" s="20" t="s">
        <v>78</v>
      </c>
      <c r="R47" s="20" t="s">
        <v>33</v>
      </c>
      <c r="S47" s="20" t="s">
        <v>82</v>
      </c>
      <c r="T47" s="197" t="s">
        <v>548</v>
      </c>
      <c r="U47" s="197" t="s">
        <v>147</v>
      </c>
      <c r="V47" s="197" t="s">
        <v>14</v>
      </c>
      <c r="W47" s="197" t="s">
        <v>127</v>
      </c>
      <c r="X47" s="201" t="s">
        <v>56</v>
      </c>
      <c r="Y47" s="197" t="s">
        <v>128</v>
      </c>
      <c r="Z47" s="197" t="s">
        <v>29</v>
      </c>
      <c r="AA47" s="197" t="s">
        <v>30</v>
      </c>
      <c r="AB47" s="197">
        <v>0</v>
      </c>
      <c r="AC47" s="197"/>
      <c r="AD47" s="197"/>
      <c r="AE47" s="197">
        <v>1</v>
      </c>
      <c r="AF47" s="197" t="s">
        <v>1033</v>
      </c>
      <c r="AG47" s="197">
        <v>1</v>
      </c>
      <c r="AH47" s="197"/>
      <c r="AI47" s="197" t="s">
        <v>1250</v>
      </c>
      <c r="AJ47" s="197">
        <v>0</v>
      </c>
      <c r="AK47" s="197"/>
      <c r="AL47" s="197"/>
      <c r="AM47" s="25">
        <v>3</v>
      </c>
      <c r="AN47" s="76"/>
      <c r="AO47" s="76"/>
      <c r="AP47" s="132">
        <v>0.024</v>
      </c>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row>
    <row r="48" spans="1:158" s="6" customFormat="1" ht="90">
      <c r="A48" s="270"/>
      <c r="B48" s="348"/>
      <c r="C48" s="241"/>
      <c r="D48" s="263"/>
      <c r="E48" s="256"/>
      <c r="F48" s="241"/>
      <c r="G48" s="334"/>
      <c r="H48" s="243"/>
      <c r="I48" s="195" t="s">
        <v>609</v>
      </c>
      <c r="J48" s="22" t="s">
        <v>148</v>
      </c>
      <c r="K48" s="201">
        <f t="shared" si="1"/>
        <v>0</v>
      </c>
      <c r="L48" s="9">
        <v>60</v>
      </c>
      <c r="M48" s="201" t="s">
        <v>99</v>
      </c>
      <c r="N48" s="197">
        <v>1</v>
      </c>
      <c r="O48" s="103">
        <f t="shared" si="0"/>
        <v>0</v>
      </c>
      <c r="P48" s="3" t="s">
        <v>100</v>
      </c>
      <c r="Q48" s="20" t="s">
        <v>78</v>
      </c>
      <c r="R48" s="20" t="s">
        <v>33</v>
      </c>
      <c r="S48" s="20" t="s">
        <v>82</v>
      </c>
      <c r="T48" s="197" t="s">
        <v>535</v>
      </c>
      <c r="U48" s="201" t="s">
        <v>99</v>
      </c>
      <c r="V48" s="197" t="s">
        <v>14</v>
      </c>
      <c r="W48" s="197" t="s">
        <v>127</v>
      </c>
      <c r="X48" s="201" t="s">
        <v>17</v>
      </c>
      <c r="Y48" s="197" t="s">
        <v>128</v>
      </c>
      <c r="Z48" s="197" t="s">
        <v>52</v>
      </c>
      <c r="AA48" s="197" t="s">
        <v>40</v>
      </c>
      <c r="AB48" s="197">
        <v>0</v>
      </c>
      <c r="AC48" s="197"/>
      <c r="AD48" s="197"/>
      <c r="AE48" s="197">
        <v>0</v>
      </c>
      <c r="AF48" s="197" t="s">
        <v>1034</v>
      </c>
      <c r="AG48" s="197">
        <v>0</v>
      </c>
      <c r="AH48" s="197">
        <v>0</v>
      </c>
      <c r="AI48" s="197" t="s">
        <v>1168</v>
      </c>
      <c r="AJ48" s="197">
        <v>1</v>
      </c>
      <c r="AK48" s="197"/>
      <c r="AL48" s="197"/>
      <c r="AM48" s="25">
        <v>0</v>
      </c>
      <c r="AN48" s="76"/>
      <c r="AO48" s="76"/>
      <c r="AP48" s="132">
        <v>0.036</v>
      </c>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row>
    <row r="49" spans="1:158" s="6" customFormat="1" ht="90">
      <c r="A49" s="270"/>
      <c r="B49" s="348"/>
      <c r="C49" s="241"/>
      <c r="D49" s="263"/>
      <c r="E49" s="256"/>
      <c r="F49" s="240" t="s">
        <v>149</v>
      </c>
      <c r="G49" s="292">
        <f>(SUM(K49:K50)*H49)/100</f>
        <v>35</v>
      </c>
      <c r="H49" s="242">
        <v>70</v>
      </c>
      <c r="I49" s="195" t="s">
        <v>670</v>
      </c>
      <c r="J49" s="197" t="s">
        <v>150</v>
      </c>
      <c r="K49" s="201">
        <f t="shared" si="1"/>
        <v>0</v>
      </c>
      <c r="L49" s="9">
        <v>50</v>
      </c>
      <c r="M49" s="201" t="s">
        <v>99</v>
      </c>
      <c r="N49" s="197">
        <v>1</v>
      </c>
      <c r="O49" s="103">
        <f t="shared" si="0"/>
        <v>0</v>
      </c>
      <c r="P49" s="3" t="s">
        <v>100</v>
      </c>
      <c r="Q49" s="20" t="s">
        <v>78</v>
      </c>
      <c r="R49" s="20" t="s">
        <v>33</v>
      </c>
      <c r="S49" s="20" t="s">
        <v>82</v>
      </c>
      <c r="T49" s="197" t="s">
        <v>535</v>
      </c>
      <c r="U49" s="197" t="s">
        <v>133</v>
      </c>
      <c r="V49" s="197" t="s">
        <v>14</v>
      </c>
      <c r="W49" s="197" t="s">
        <v>127</v>
      </c>
      <c r="X49" s="201" t="s">
        <v>17</v>
      </c>
      <c r="Y49" s="197" t="s">
        <v>128</v>
      </c>
      <c r="Z49" s="197" t="s">
        <v>29</v>
      </c>
      <c r="AA49" s="197" t="s">
        <v>30</v>
      </c>
      <c r="AB49" s="197">
        <v>0</v>
      </c>
      <c r="AC49" s="197"/>
      <c r="AD49" s="197"/>
      <c r="AE49" s="197">
        <v>0</v>
      </c>
      <c r="AF49" s="197" t="s">
        <v>1035</v>
      </c>
      <c r="AG49" s="197">
        <v>0</v>
      </c>
      <c r="AH49" s="197"/>
      <c r="AI49" s="197" t="s">
        <v>1250</v>
      </c>
      <c r="AJ49" s="197">
        <v>0</v>
      </c>
      <c r="AK49" s="197"/>
      <c r="AL49" s="197"/>
      <c r="AM49" s="25">
        <v>1</v>
      </c>
      <c r="AN49" s="76"/>
      <c r="AO49" s="76"/>
      <c r="AP49" s="132">
        <v>0.07</v>
      </c>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row>
    <row r="50" spans="1:158" s="6" customFormat="1" ht="90">
      <c r="A50" s="270"/>
      <c r="B50" s="348"/>
      <c r="C50" s="241"/>
      <c r="D50" s="263"/>
      <c r="E50" s="257"/>
      <c r="F50" s="241"/>
      <c r="G50" s="293"/>
      <c r="H50" s="243"/>
      <c r="I50" s="195" t="s">
        <v>610</v>
      </c>
      <c r="J50" s="197" t="s">
        <v>151</v>
      </c>
      <c r="K50" s="195">
        <v>50</v>
      </c>
      <c r="L50" s="9">
        <v>50</v>
      </c>
      <c r="M50" s="201" t="s">
        <v>99</v>
      </c>
      <c r="N50" s="106">
        <v>2251</v>
      </c>
      <c r="O50" s="103">
        <f t="shared" si="0"/>
        <v>3828</v>
      </c>
      <c r="P50" s="3" t="s">
        <v>100</v>
      </c>
      <c r="Q50" s="20" t="s">
        <v>78</v>
      </c>
      <c r="R50" s="20" t="s">
        <v>33</v>
      </c>
      <c r="S50" s="20" t="s">
        <v>82</v>
      </c>
      <c r="T50" s="197" t="s">
        <v>535</v>
      </c>
      <c r="U50" s="197" t="s">
        <v>133</v>
      </c>
      <c r="V50" s="3" t="s">
        <v>26</v>
      </c>
      <c r="W50" s="201" t="s">
        <v>59</v>
      </c>
      <c r="X50" s="201" t="s">
        <v>56</v>
      </c>
      <c r="Y50" s="201" t="s">
        <v>31</v>
      </c>
      <c r="Z50" s="197" t="s">
        <v>29</v>
      </c>
      <c r="AA50" s="197" t="s">
        <v>30</v>
      </c>
      <c r="AB50" s="197">
        <v>0</v>
      </c>
      <c r="AC50" s="197"/>
      <c r="AD50" s="197"/>
      <c r="AE50" s="197">
        <v>3828</v>
      </c>
      <c r="AF50" s="197" t="s">
        <v>1036</v>
      </c>
      <c r="AG50" s="197">
        <v>0</v>
      </c>
      <c r="AH50" s="197">
        <v>0</v>
      </c>
      <c r="AI50" s="197" t="s">
        <v>1171</v>
      </c>
      <c r="AJ50" s="197">
        <v>0</v>
      </c>
      <c r="AK50" s="197"/>
      <c r="AL50" s="197"/>
      <c r="AM50" s="25">
        <v>2251</v>
      </c>
      <c r="AN50" s="76"/>
      <c r="AO50" s="76"/>
      <c r="AP50" s="132">
        <v>0.07</v>
      </c>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row>
    <row r="51" spans="1:158" s="6" customFormat="1" ht="67.5">
      <c r="A51" s="270"/>
      <c r="B51" s="348"/>
      <c r="C51" s="302" t="s">
        <v>152</v>
      </c>
      <c r="D51" s="247">
        <v>20</v>
      </c>
      <c r="E51" s="255">
        <f>(SUM(G51:G53)*D51)/100</f>
        <v>17.9</v>
      </c>
      <c r="F51" s="197" t="s">
        <v>153</v>
      </c>
      <c r="G51" s="79">
        <f>(K51*H51)/100</f>
        <v>14.499999999999998</v>
      </c>
      <c r="H51" s="199">
        <v>25</v>
      </c>
      <c r="I51" s="195" t="s">
        <v>671</v>
      </c>
      <c r="J51" s="197" t="s">
        <v>154</v>
      </c>
      <c r="K51" s="201">
        <f t="shared" si="1"/>
        <v>57.99999999999999</v>
      </c>
      <c r="L51" s="9">
        <v>100</v>
      </c>
      <c r="M51" s="81">
        <v>1</v>
      </c>
      <c r="N51" s="81">
        <v>1</v>
      </c>
      <c r="O51" s="23">
        <f t="shared" si="0"/>
        <v>0.58</v>
      </c>
      <c r="P51" s="3" t="s">
        <v>95</v>
      </c>
      <c r="Q51" s="20" t="s">
        <v>78</v>
      </c>
      <c r="R51" s="20" t="s">
        <v>25</v>
      </c>
      <c r="S51" s="20" t="s">
        <v>82</v>
      </c>
      <c r="T51" s="197" t="s">
        <v>536</v>
      </c>
      <c r="U51" s="201" t="s">
        <v>99</v>
      </c>
      <c r="V51" s="197" t="s">
        <v>14</v>
      </c>
      <c r="W51" s="197" t="s">
        <v>137</v>
      </c>
      <c r="X51" s="197" t="s">
        <v>54</v>
      </c>
      <c r="Y51" s="197" t="s">
        <v>128</v>
      </c>
      <c r="Z51" s="197" t="s">
        <v>52</v>
      </c>
      <c r="AA51" s="197" t="s">
        <v>40</v>
      </c>
      <c r="AB51" s="23">
        <v>0.25</v>
      </c>
      <c r="AC51" s="23">
        <v>0.25</v>
      </c>
      <c r="AD51" s="108" t="s">
        <v>926</v>
      </c>
      <c r="AE51" s="107">
        <v>0.08</v>
      </c>
      <c r="AF51" s="108" t="s">
        <v>1037</v>
      </c>
      <c r="AG51" s="23">
        <v>0.25</v>
      </c>
      <c r="AH51" s="23">
        <v>0.25</v>
      </c>
      <c r="AI51" s="141" t="s">
        <v>1222</v>
      </c>
      <c r="AJ51" s="23">
        <v>0.25</v>
      </c>
      <c r="AK51" s="23"/>
      <c r="AL51" s="23"/>
      <c r="AM51" s="26">
        <v>0.25</v>
      </c>
      <c r="AN51" s="76"/>
      <c r="AO51" s="76"/>
      <c r="AP51" s="132">
        <v>0.05</v>
      </c>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row>
    <row r="52" spans="1:158" s="6" customFormat="1" ht="67.5">
      <c r="A52" s="270"/>
      <c r="B52" s="348"/>
      <c r="C52" s="241"/>
      <c r="D52" s="263"/>
      <c r="E52" s="256"/>
      <c r="F52" s="197" t="s">
        <v>155</v>
      </c>
      <c r="G52" s="79">
        <f>(K52*H52)/100</f>
        <v>50</v>
      </c>
      <c r="H52" s="199">
        <v>50</v>
      </c>
      <c r="I52" s="195" t="s">
        <v>672</v>
      </c>
      <c r="J52" s="197" t="s">
        <v>156</v>
      </c>
      <c r="K52" s="201">
        <v>100</v>
      </c>
      <c r="L52" s="9">
        <v>100</v>
      </c>
      <c r="M52" s="201" t="s">
        <v>99</v>
      </c>
      <c r="N52" s="197">
        <v>2</v>
      </c>
      <c r="O52" s="103">
        <f t="shared" si="0"/>
        <v>3</v>
      </c>
      <c r="P52" s="3" t="s">
        <v>100</v>
      </c>
      <c r="Q52" s="20" t="s">
        <v>78</v>
      </c>
      <c r="R52" s="20" t="s">
        <v>25</v>
      </c>
      <c r="S52" s="20" t="s">
        <v>82</v>
      </c>
      <c r="T52" s="197" t="s">
        <v>536</v>
      </c>
      <c r="U52" s="197" t="s">
        <v>566</v>
      </c>
      <c r="V52" s="197" t="s">
        <v>14</v>
      </c>
      <c r="W52" s="197" t="s">
        <v>137</v>
      </c>
      <c r="X52" s="197" t="s">
        <v>54</v>
      </c>
      <c r="Y52" s="197" t="s">
        <v>128</v>
      </c>
      <c r="Z52" s="197" t="s">
        <v>52</v>
      </c>
      <c r="AA52" s="197" t="s">
        <v>40</v>
      </c>
      <c r="AB52" s="197">
        <v>0</v>
      </c>
      <c r="AC52" s="197">
        <v>2</v>
      </c>
      <c r="AD52" s="108" t="s">
        <v>927</v>
      </c>
      <c r="AE52" s="197">
        <v>1</v>
      </c>
      <c r="AF52" s="197" t="s">
        <v>1038</v>
      </c>
      <c r="AG52" s="197">
        <v>2</v>
      </c>
      <c r="AH52" s="197">
        <v>0</v>
      </c>
      <c r="AI52" s="140" t="s">
        <v>1223</v>
      </c>
      <c r="AJ52" s="197">
        <v>0</v>
      </c>
      <c r="AK52" s="197"/>
      <c r="AL52" s="197"/>
      <c r="AM52" s="25">
        <v>0</v>
      </c>
      <c r="AN52" s="76"/>
      <c r="AO52" s="76"/>
      <c r="AP52" s="132">
        <v>0.1</v>
      </c>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row>
    <row r="53" spans="1:158" s="6" customFormat="1" ht="67.5">
      <c r="A53" s="270"/>
      <c r="B53" s="348"/>
      <c r="C53" s="241"/>
      <c r="D53" s="263"/>
      <c r="E53" s="257"/>
      <c r="F53" s="197" t="s">
        <v>157</v>
      </c>
      <c r="G53" s="79">
        <f>(K53*H53)/100</f>
        <v>25</v>
      </c>
      <c r="H53" s="199">
        <v>25</v>
      </c>
      <c r="I53" s="195" t="s">
        <v>673</v>
      </c>
      <c r="J53" s="197" t="s">
        <v>158</v>
      </c>
      <c r="K53" s="201">
        <v>100</v>
      </c>
      <c r="L53" s="9">
        <v>100</v>
      </c>
      <c r="M53" s="197">
        <v>2</v>
      </c>
      <c r="N53" s="197">
        <v>2</v>
      </c>
      <c r="O53" s="103">
        <f t="shared" si="0"/>
        <v>4</v>
      </c>
      <c r="P53" s="3" t="s">
        <v>100</v>
      </c>
      <c r="Q53" s="20" t="s">
        <v>78</v>
      </c>
      <c r="R53" s="20" t="s">
        <v>25</v>
      </c>
      <c r="S53" s="20" t="s">
        <v>82</v>
      </c>
      <c r="T53" s="197" t="s">
        <v>536</v>
      </c>
      <c r="U53" s="197" t="s">
        <v>566</v>
      </c>
      <c r="V53" s="197" t="s">
        <v>14</v>
      </c>
      <c r="W53" s="197" t="s">
        <v>137</v>
      </c>
      <c r="X53" s="197" t="s">
        <v>54</v>
      </c>
      <c r="Y53" s="197" t="s">
        <v>128</v>
      </c>
      <c r="Z53" s="197" t="s">
        <v>52</v>
      </c>
      <c r="AA53" s="197" t="s">
        <v>40</v>
      </c>
      <c r="AB53" s="197">
        <v>1</v>
      </c>
      <c r="AC53" s="197">
        <v>2</v>
      </c>
      <c r="AD53" s="108" t="s">
        <v>928</v>
      </c>
      <c r="AE53" s="197">
        <v>1</v>
      </c>
      <c r="AF53" s="108" t="s">
        <v>1039</v>
      </c>
      <c r="AG53" s="197">
        <v>0</v>
      </c>
      <c r="AH53" s="197">
        <v>1</v>
      </c>
      <c r="AI53" s="140" t="s">
        <v>1224</v>
      </c>
      <c r="AJ53" s="197">
        <v>1</v>
      </c>
      <c r="AK53" s="197"/>
      <c r="AL53" s="197"/>
      <c r="AM53" s="25">
        <v>0</v>
      </c>
      <c r="AN53" s="76"/>
      <c r="AO53" s="76"/>
      <c r="AP53" s="132">
        <v>0.05</v>
      </c>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row>
    <row r="54" spans="1:158" s="6" customFormat="1" ht="101.25">
      <c r="A54" s="270"/>
      <c r="B54" s="348"/>
      <c r="C54" s="302" t="s">
        <v>159</v>
      </c>
      <c r="D54" s="247">
        <v>20</v>
      </c>
      <c r="E54" s="255">
        <f>(SUM(G54:G57)*D54)/100</f>
        <v>8</v>
      </c>
      <c r="F54" s="240" t="s">
        <v>160</v>
      </c>
      <c r="G54" s="332">
        <f>(SUM(K54:K55)*H54)/100</f>
        <v>14</v>
      </c>
      <c r="H54" s="242">
        <v>40</v>
      </c>
      <c r="I54" s="195" t="s">
        <v>674</v>
      </c>
      <c r="J54" s="197" t="s">
        <v>161</v>
      </c>
      <c r="K54" s="201">
        <f t="shared" si="1"/>
        <v>25</v>
      </c>
      <c r="L54" s="9">
        <v>50</v>
      </c>
      <c r="M54" s="197">
        <v>6</v>
      </c>
      <c r="N54" s="197">
        <v>4</v>
      </c>
      <c r="O54" s="103">
        <f t="shared" si="0"/>
        <v>2</v>
      </c>
      <c r="P54" s="3" t="s">
        <v>100</v>
      </c>
      <c r="Q54" s="20" t="s">
        <v>78</v>
      </c>
      <c r="R54" s="20" t="s">
        <v>32</v>
      </c>
      <c r="S54" s="20" t="s">
        <v>82</v>
      </c>
      <c r="T54" s="197" t="s">
        <v>549</v>
      </c>
      <c r="U54" s="197" t="s">
        <v>566</v>
      </c>
      <c r="V54" s="197" t="s">
        <v>14</v>
      </c>
      <c r="W54" s="197" t="s">
        <v>137</v>
      </c>
      <c r="X54" s="201" t="s">
        <v>17</v>
      </c>
      <c r="Y54" s="197" t="s">
        <v>128</v>
      </c>
      <c r="Z54" s="197" t="s">
        <v>162</v>
      </c>
      <c r="AA54" s="197" t="s">
        <v>38</v>
      </c>
      <c r="AB54" s="197">
        <v>1</v>
      </c>
      <c r="AC54" s="197">
        <v>1</v>
      </c>
      <c r="AD54" s="108" t="s">
        <v>929</v>
      </c>
      <c r="AE54" s="197">
        <v>0</v>
      </c>
      <c r="AF54" s="108" t="s">
        <v>1040</v>
      </c>
      <c r="AG54" s="197">
        <v>1</v>
      </c>
      <c r="AH54" s="197">
        <v>1</v>
      </c>
      <c r="AI54" s="140" t="s">
        <v>1225</v>
      </c>
      <c r="AJ54" s="197">
        <v>0</v>
      </c>
      <c r="AK54" s="197"/>
      <c r="AL54" s="197"/>
      <c r="AM54" s="25">
        <v>2</v>
      </c>
      <c r="AN54" s="76"/>
      <c r="AO54" s="76"/>
      <c r="AP54" s="132">
        <v>0.04</v>
      </c>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row>
    <row r="55" spans="1:158" s="6" customFormat="1" ht="101.25">
      <c r="A55" s="270"/>
      <c r="B55" s="348"/>
      <c r="C55" s="241"/>
      <c r="D55" s="263"/>
      <c r="E55" s="256"/>
      <c r="F55" s="241"/>
      <c r="G55" s="334"/>
      <c r="H55" s="243"/>
      <c r="I55" s="195" t="s">
        <v>675</v>
      </c>
      <c r="J55" s="197" t="s">
        <v>163</v>
      </c>
      <c r="K55" s="201">
        <f t="shared" si="1"/>
        <v>10</v>
      </c>
      <c r="L55" s="9">
        <v>50</v>
      </c>
      <c r="M55" s="197">
        <v>6</v>
      </c>
      <c r="N55" s="197">
        <v>5</v>
      </c>
      <c r="O55" s="103">
        <f t="shared" si="0"/>
        <v>1</v>
      </c>
      <c r="P55" s="3" t="s">
        <v>100</v>
      </c>
      <c r="Q55" s="20" t="s">
        <v>78</v>
      </c>
      <c r="R55" s="20" t="s">
        <v>32</v>
      </c>
      <c r="S55" s="20" t="s">
        <v>82</v>
      </c>
      <c r="T55" s="197" t="s">
        <v>537</v>
      </c>
      <c r="U55" s="197" t="s">
        <v>566</v>
      </c>
      <c r="V55" s="197" t="s">
        <v>14</v>
      </c>
      <c r="W55" s="197" t="s">
        <v>137</v>
      </c>
      <c r="X55" s="201" t="s">
        <v>17</v>
      </c>
      <c r="Y55" s="197" t="s">
        <v>128</v>
      </c>
      <c r="Z55" s="197" t="s">
        <v>162</v>
      </c>
      <c r="AA55" s="197" t="s">
        <v>38</v>
      </c>
      <c r="AB55" s="197">
        <v>2</v>
      </c>
      <c r="AC55" s="197">
        <v>1</v>
      </c>
      <c r="AD55" s="108" t="s">
        <v>930</v>
      </c>
      <c r="AE55" s="197">
        <v>0</v>
      </c>
      <c r="AF55" s="108" t="s">
        <v>1041</v>
      </c>
      <c r="AG55" s="197">
        <v>0</v>
      </c>
      <c r="AH55" s="197">
        <v>0</v>
      </c>
      <c r="AI55" s="140" t="s">
        <v>1226</v>
      </c>
      <c r="AJ55" s="197">
        <v>1</v>
      </c>
      <c r="AK55" s="197"/>
      <c r="AL55" s="197"/>
      <c r="AM55" s="25">
        <v>2</v>
      </c>
      <c r="AN55" s="76"/>
      <c r="AO55" s="76"/>
      <c r="AP55" s="132">
        <v>0.04</v>
      </c>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row>
    <row r="56" spans="1:158" s="6" customFormat="1" ht="101.25">
      <c r="A56" s="270"/>
      <c r="B56" s="348"/>
      <c r="C56" s="241"/>
      <c r="D56" s="263"/>
      <c r="E56" s="256"/>
      <c r="F56" s="197" t="s">
        <v>164</v>
      </c>
      <c r="G56" s="79">
        <f>(K56*H56)/100</f>
        <v>6</v>
      </c>
      <c r="H56" s="199">
        <v>30</v>
      </c>
      <c r="I56" s="195" t="s">
        <v>676</v>
      </c>
      <c r="J56" s="197" t="s">
        <v>165</v>
      </c>
      <c r="K56" s="201">
        <f t="shared" si="1"/>
        <v>20</v>
      </c>
      <c r="L56" s="9">
        <v>100</v>
      </c>
      <c r="M56" s="197">
        <v>6</v>
      </c>
      <c r="N56" s="197">
        <v>5</v>
      </c>
      <c r="O56" s="103">
        <f t="shared" si="0"/>
        <v>1</v>
      </c>
      <c r="P56" s="3" t="s">
        <v>100</v>
      </c>
      <c r="Q56" s="20" t="s">
        <v>78</v>
      </c>
      <c r="R56" s="20" t="s">
        <v>32</v>
      </c>
      <c r="S56" s="20" t="s">
        <v>82</v>
      </c>
      <c r="T56" s="197" t="s">
        <v>537</v>
      </c>
      <c r="U56" s="197" t="s">
        <v>566</v>
      </c>
      <c r="V56" s="197" t="s">
        <v>14</v>
      </c>
      <c r="W56" s="197" t="s">
        <v>137</v>
      </c>
      <c r="X56" s="201" t="s">
        <v>17</v>
      </c>
      <c r="Y56" s="197" t="s">
        <v>128</v>
      </c>
      <c r="Z56" s="197" t="s">
        <v>162</v>
      </c>
      <c r="AA56" s="197" t="s">
        <v>38</v>
      </c>
      <c r="AB56" s="197">
        <v>0</v>
      </c>
      <c r="AC56" s="197">
        <v>1</v>
      </c>
      <c r="AD56" s="108" t="s">
        <v>931</v>
      </c>
      <c r="AE56" s="197">
        <v>0</v>
      </c>
      <c r="AF56" s="197" t="s">
        <v>1042</v>
      </c>
      <c r="AG56" s="197">
        <v>2</v>
      </c>
      <c r="AH56" s="197">
        <v>0</v>
      </c>
      <c r="AI56" s="140" t="s">
        <v>1227</v>
      </c>
      <c r="AJ56" s="197">
        <v>1</v>
      </c>
      <c r="AK56" s="197"/>
      <c r="AL56" s="197"/>
      <c r="AM56" s="25">
        <v>2</v>
      </c>
      <c r="AN56" s="76"/>
      <c r="AO56" s="76"/>
      <c r="AP56" s="132">
        <v>0.06</v>
      </c>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row>
    <row r="57" spans="1:158" s="6" customFormat="1" ht="101.25">
      <c r="A57" s="270"/>
      <c r="B57" s="348"/>
      <c r="C57" s="241"/>
      <c r="D57" s="263"/>
      <c r="E57" s="257"/>
      <c r="F57" s="197" t="s">
        <v>166</v>
      </c>
      <c r="G57" s="79">
        <f>(K57*H57)/100</f>
        <v>20.000000000000004</v>
      </c>
      <c r="H57" s="199">
        <v>30</v>
      </c>
      <c r="I57" s="195" t="s">
        <v>677</v>
      </c>
      <c r="J57" s="197" t="s">
        <v>167</v>
      </c>
      <c r="K57" s="195">
        <f t="shared" si="1"/>
        <v>66.66666666666667</v>
      </c>
      <c r="L57" s="9">
        <v>100</v>
      </c>
      <c r="M57" s="197">
        <v>7</v>
      </c>
      <c r="N57" s="197">
        <v>6</v>
      </c>
      <c r="O57" s="103">
        <f t="shared" si="0"/>
        <v>4</v>
      </c>
      <c r="P57" s="3" t="s">
        <v>100</v>
      </c>
      <c r="Q57" s="20" t="s">
        <v>78</v>
      </c>
      <c r="R57" s="20" t="s">
        <v>32</v>
      </c>
      <c r="S57" s="20" t="s">
        <v>82</v>
      </c>
      <c r="T57" s="197" t="s">
        <v>168</v>
      </c>
      <c r="U57" s="197" t="s">
        <v>566</v>
      </c>
      <c r="V57" s="197" t="s">
        <v>14</v>
      </c>
      <c r="W57" s="197" t="s">
        <v>137</v>
      </c>
      <c r="X57" s="201" t="s">
        <v>17</v>
      </c>
      <c r="Y57" s="197" t="s">
        <v>128</v>
      </c>
      <c r="Z57" s="197" t="s">
        <v>162</v>
      </c>
      <c r="AA57" s="197" t="s">
        <v>38</v>
      </c>
      <c r="AB57" s="197">
        <v>1</v>
      </c>
      <c r="AC57" s="197">
        <v>2</v>
      </c>
      <c r="AD57" s="108" t="s">
        <v>932</v>
      </c>
      <c r="AE57" s="197">
        <v>1</v>
      </c>
      <c r="AF57" s="108" t="s">
        <v>1043</v>
      </c>
      <c r="AG57" s="197">
        <v>2</v>
      </c>
      <c r="AH57" s="197">
        <v>1</v>
      </c>
      <c r="AI57" s="140" t="s">
        <v>1228</v>
      </c>
      <c r="AJ57" s="197">
        <v>1</v>
      </c>
      <c r="AK57" s="197"/>
      <c r="AL57" s="197"/>
      <c r="AM57" s="25">
        <v>2</v>
      </c>
      <c r="AN57" s="76"/>
      <c r="AO57" s="76"/>
      <c r="AP57" s="132">
        <v>0.06</v>
      </c>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row>
    <row r="58" spans="1:158" s="6" customFormat="1" ht="101.25">
      <c r="A58" s="270"/>
      <c r="B58" s="348"/>
      <c r="C58" s="303" t="s">
        <v>169</v>
      </c>
      <c r="D58" s="255">
        <v>20</v>
      </c>
      <c r="E58" s="255">
        <f>(SUM(G58:G60)*D58)/100</f>
        <v>8.1723275</v>
      </c>
      <c r="F58" s="240" t="s">
        <v>170</v>
      </c>
      <c r="G58" s="292">
        <f>(SUM(K58:K59)*H58)/100</f>
        <v>28</v>
      </c>
      <c r="H58" s="242">
        <v>70</v>
      </c>
      <c r="I58" s="195" t="s">
        <v>611</v>
      </c>
      <c r="J58" s="197" t="s">
        <v>171</v>
      </c>
      <c r="K58" s="195">
        <v>40</v>
      </c>
      <c r="L58" s="9">
        <v>40</v>
      </c>
      <c r="M58" s="201" t="s">
        <v>99</v>
      </c>
      <c r="N58" s="23">
        <v>0.02</v>
      </c>
      <c r="O58" s="109">
        <f t="shared" si="0"/>
        <v>0.03955274709745415</v>
      </c>
      <c r="P58" s="3" t="s">
        <v>95</v>
      </c>
      <c r="Q58" s="20" t="s">
        <v>78</v>
      </c>
      <c r="R58" s="20" t="s">
        <v>32</v>
      </c>
      <c r="S58" s="20" t="s">
        <v>82</v>
      </c>
      <c r="T58" s="197" t="s">
        <v>535</v>
      </c>
      <c r="U58" s="201" t="s">
        <v>99</v>
      </c>
      <c r="V58" s="197" t="s">
        <v>14</v>
      </c>
      <c r="W58" s="197" t="s">
        <v>127</v>
      </c>
      <c r="X58" s="201" t="s">
        <v>56</v>
      </c>
      <c r="Y58" s="197" t="s">
        <v>128</v>
      </c>
      <c r="Z58" s="197" t="s">
        <v>162</v>
      </c>
      <c r="AA58" s="197" t="s">
        <v>38</v>
      </c>
      <c r="AB58" s="197">
        <v>0</v>
      </c>
      <c r="AC58" s="197"/>
      <c r="AD58" s="108"/>
      <c r="AE58" s="109">
        <v>0.003352747097454145</v>
      </c>
      <c r="AF58" s="197" t="s">
        <v>1044</v>
      </c>
      <c r="AG58" s="197">
        <v>0</v>
      </c>
      <c r="AH58" s="109">
        <v>0.0362</v>
      </c>
      <c r="AI58" s="197" t="s">
        <v>1169</v>
      </c>
      <c r="AJ58" s="197">
        <v>0</v>
      </c>
      <c r="AK58" s="197"/>
      <c r="AL58" s="197"/>
      <c r="AM58" s="26">
        <v>0.02</v>
      </c>
      <c r="AN58" s="76"/>
      <c r="AO58" s="76"/>
      <c r="AP58" s="132">
        <v>0.056</v>
      </c>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row>
    <row r="59" spans="1:158" s="6" customFormat="1" ht="101.25">
      <c r="A59" s="270"/>
      <c r="B59" s="348"/>
      <c r="C59" s="280"/>
      <c r="D59" s="256"/>
      <c r="E59" s="256"/>
      <c r="F59" s="241"/>
      <c r="G59" s="293"/>
      <c r="H59" s="243"/>
      <c r="I59" s="195" t="s">
        <v>612</v>
      </c>
      <c r="J59" s="197" t="s">
        <v>172</v>
      </c>
      <c r="K59" s="201">
        <f t="shared" si="1"/>
        <v>0</v>
      </c>
      <c r="L59" s="9">
        <v>60</v>
      </c>
      <c r="M59" s="201" t="s">
        <v>99</v>
      </c>
      <c r="N59" s="197">
        <v>1</v>
      </c>
      <c r="O59" s="103">
        <f t="shared" si="0"/>
        <v>0</v>
      </c>
      <c r="P59" s="3" t="s">
        <v>100</v>
      </c>
      <c r="Q59" s="20" t="s">
        <v>78</v>
      </c>
      <c r="R59" s="20" t="s">
        <v>32</v>
      </c>
      <c r="S59" s="20" t="s">
        <v>82</v>
      </c>
      <c r="T59" s="197" t="s">
        <v>535</v>
      </c>
      <c r="U59" s="201" t="s">
        <v>99</v>
      </c>
      <c r="V59" s="197" t="s">
        <v>14</v>
      </c>
      <c r="W59" s="197" t="s">
        <v>127</v>
      </c>
      <c r="X59" s="201" t="s">
        <v>56</v>
      </c>
      <c r="Y59" s="197" t="s">
        <v>128</v>
      </c>
      <c r="Z59" s="197" t="s">
        <v>52</v>
      </c>
      <c r="AA59" s="197" t="s">
        <v>38</v>
      </c>
      <c r="AB59" s="197">
        <v>0</v>
      </c>
      <c r="AC59" s="197"/>
      <c r="AD59" s="108"/>
      <c r="AE59" s="197">
        <v>0</v>
      </c>
      <c r="AF59" s="197" t="s">
        <v>1045</v>
      </c>
      <c r="AG59" s="197">
        <v>0</v>
      </c>
      <c r="AH59" s="197">
        <v>0</v>
      </c>
      <c r="AI59" s="197" t="s">
        <v>1168</v>
      </c>
      <c r="AJ59" s="197">
        <v>0</v>
      </c>
      <c r="AK59" s="197"/>
      <c r="AL59" s="197"/>
      <c r="AM59" s="25">
        <v>1</v>
      </c>
      <c r="AN59" s="76"/>
      <c r="AO59" s="76"/>
      <c r="AP59" s="132">
        <v>0.084</v>
      </c>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row>
    <row r="60" spans="1:158" s="6" customFormat="1" ht="168.75">
      <c r="A60" s="270"/>
      <c r="B60" s="348"/>
      <c r="C60" s="281"/>
      <c r="D60" s="257"/>
      <c r="E60" s="257"/>
      <c r="F60" s="22" t="s">
        <v>173</v>
      </c>
      <c r="G60" s="82">
        <f>(K60*H60)/100</f>
        <v>12.861637499999999</v>
      </c>
      <c r="H60" s="195">
        <v>30</v>
      </c>
      <c r="I60" s="195" t="s">
        <v>678</v>
      </c>
      <c r="J60" s="22" t="s">
        <v>174</v>
      </c>
      <c r="K60" s="201">
        <f t="shared" si="1"/>
        <v>42.872125</v>
      </c>
      <c r="L60" s="9">
        <v>100</v>
      </c>
      <c r="M60" s="197">
        <v>200</v>
      </c>
      <c r="N60" s="106">
        <v>800000</v>
      </c>
      <c r="O60" s="103">
        <f t="shared" si="0"/>
        <v>342977</v>
      </c>
      <c r="P60" s="3" t="s">
        <v>100</v>
      </c>
      <c r="Q60" s="20" t="s">
        <v>78</v>
      </c>
      <c r="R60" s="20" t="s">
        <v>32</v>
      </c>
      <c r="S60" s="20" t="s">
        <v>82</v>
      </c>
      <c r="T60" s="197" t="s">
        <v>535</v>
      </c>
      <c r="U60" s="201" t="s">
        <v>99</v>
      </c>
      <c r="V60" s="197" t="s">
        <v>14</v>
      </c>
      <c r="W60" s="197" t="s">
        <v>127</v>
      </c>
      <c r="X60" s="201" t="s">
        <v>17</v>
      </c>
      <c r="Y60" s="197" t="s">
        <v>128</v>
      </c>
      <c r="Z60" s="197" t="s">
        <v>162</v>
      </c>
      <c r="AA60" s="197" t="s">
        <v>38</v>
      </c>
      <c r="AB60" s="22">
        <v>0</v>
      </c>
      <c r="AC60" s="22"/>
      <c r="AD60" s="108"/>
      <c r="AE60" s="9">
        <v>342977</v>
      </c>
      <c r="AF60" s="22" t="s">
        <v>1046</v>
      </c>
      <c r="AG60" s="22">
        <v>0</v>
      </c>
      <c r="AH60" s="22"/>
      <c r="AI60" s="22" t="s">
        <v>1250</v>
      </c>
      <c r="AJ60" s="22">
        <v>400</v>
      </c>
      <c r="AK60" s="22"/>
      <c r="AL60" s="22"/>
      <c r="AM60" s="27">
        <v>400</v>
      </c>
      <c r="AN60" s="76"/>
      <c r="AO60" s="76"/>
      <c r="AP60" s="132">
        <v>0.06</v>
      </c>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row>
    <row r="61" spans="1:158" s="6" customFormat="1" ht="168.75">
      <c r="A61" s="270"/>
      <c r="B61" s="348"/>
      <c r="C61" s="22" t="s">
        <v>756</v>
      </c>
      <c r="D61" s="211" t="s">
        <v>756</v>
      </c>
      <c r="E61" s="211"/>
      <c r="F61" s="211" t="s">
        <v>756</v>
      </c>
      <c r="G61" s="212" t="e">
        <f>(K61*H61)/100</f>
        <v>#VALUE!</v>
      </c>
      <c r="H61" s="211" t="s">
        <v>756</v>
      </c>
      <c r="I61" s="213" t="s">
        <v>754</v>
      </c>
      <c r="J61" s="211" t="s">
        <v>569</v>
      </c>
      <c r="K61" s="214" t="e">
        <f t="shared" si="1"/>
        <v>#VALUE!</v>
      </c>
      <c r="L61" s="215" t="s">
        <v>756</v>
      </c>
      <c r="M61" s="215" t="s">
        <v>756</v>
      </c>
      <c r="N61" s="215">
        <v>800000</v>
      </c>
      <c r="O61" s="216">
        <f t="shared" si="0"/>
        <v>342977</v>
      </c>
      <c r="P61" s="215" t="s">
        <v>756</v>
      </c>
      <c r="Q61" s="215" t="s">
        <v>756</v>
      </c>
      <c r="R61" s="215" t="s">
        <v>756</v>
      </c>
      <c r="S61" s="215" t="s">
        <v>756</v>
      </c>
      <c r="T61" s="215" t="s">
        <v>756</v>
      </c>
      <c r="U61" s="215" t="s">
        <v>756</v>
      </c>
      <c r="V61" s="215" t="s">
        <v>756</v>
      </c>
      <c r="W61" s="215" t="s">
        <v>756</v>
      </c>
      <c r="X61" s="215" t="s">
        <v>756</v>
      </c>
      <c r="Y61" s="215" t="s">
        <v>756</v>
      </c>
      <c r="Z61" s="215" t="s">
        <v>756</v>
      </c>
      <c r="AA61" s="215" t="s">
        <v>756</v>
      </c>
      <c r="AB61" s="215" t="s">
        <v>756</v>
      </c>
      <c r="AC61" s="215"/>
      <c r="AD61" s="215"/>
      <c r="AE61" s="215">
        <v>342977</v>
      </c>
      <c r="AF61" s="215" t="s">
        <v>1046</v>
      </c>
      <c r="AG61" s="215" t="s">
        <v>756</v>
      </c>
      <c r="AH61" s="215">
        <v>0</v>
      </c>
      <c r="AI61" s="215" t="s">
        <v>1197</v>
      </c>
      <c r="AJ61" s="9" t="s">
        <v>756</v>
      </c>
      <c r="AK61" s="9"/>
      <c r="AL61" s="9"/>
      <c r="AM61" s="83" t="s">
        <v>756</v>
      </c>
      <c r="AN61" s="76"/>
      <c r="AO61" s="76"/>
      <c r="AP61" s="132" t="s">
        <v>756</v>
      </c>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row>
    <row r="62" spans="1:158" s="6" customFormat="1" ht="191.25">
      <c r="A62" s="271"/>
      <c r="B62" s="349"/>
      <c r="C62" s="22" t="s">
        <v>756</v>
      </c>
      <c r="D62" s="211" t="s">
        <v>756</v>
      </c>
      <c r="E62" s="211"/>
      <c r="F62" s="211" t="s">
        <v>756</v>
      </c>
      <c r="G62" s="212" t="e">
        <f>(K62*H62)/100</f>
        <v>#VALUE!</v>
      </c>
      <c r="H62" s="211" t="s">
        <v>756</v>
      </c>
      <c r="I62" s="213" t="s">
        <v>755</v>
      </c>
      <c r="J62" s="211" t="s">
        <v>570</v>
      </c>
      <c r="K62" s="214" t="e">
        <f t="shared" si="1"/>
        <v>#VALUE!</v>
      </c>
      <c r="L62" s="215" t="s">
        <v>756</v>
      </c>
      <c r="M62" s="215" t="s">
        <v>756</v>
      </c>
      <c r="N62" s="215" t="s">
        <v>115</v>
      </c>
      <c r="O62" s="216">
        <f t="shared" si="0"/>
        <v>0</v>
      </c>
      <c r="P62" s="215" t="s">
        <v>756</v>
      </c>
      <c r="Q62" s="215" t="s">
        <v>756</v>
      </c>
      <c r="R62" s="215" t="s">
        <v>756</v>
      </c>
      <c r="S62" s="215" t="s">
        <v>756</v>
      </c>
      <c r="T62" s="215" t="s">
        <v>756</v>
      </c>
      <c r="U62" s="215" t="s">
        <v>756</v>
      </c>
      <c r="V62" s="215" t="s">
        <v>756</v>
      </c>
      <c r="W62" s="215" t="s">
        <v>756</v>
      </c>
      <c r="X62" s="215" t="s">
        <v>756</v>
      </c>
      <c r="Y62" s="215" t="s">
        <v>756</v>
      </c>
      <c r="Z62" s="215" t="s">
        <v>756</v>
      </c>
      <c r="AA62" s="215" t="s">
        <v>756</v>
      </c>
      <c r="AB62" s="215" t="s">
        <v>756</v>
      </c>
      <c r="AC62" s="215"/>
      <c r="AD62" s="215"/>
      <c r="AE62" s="215"/>
      <c r="AF62" s="215" t="s">
        <v>1047</v>
      </c>
      <c r="AG62" s="215" t="s">
        <v>756</v>
      </c>
      <c r="AH62" s="215">
        <v>0</v>
      </c>
      <c r="AI62" s="215"/>
      <c r="AJ62" s="9" t="s">
        <v>756</v>
      </c>
      <c r="AK62" s="9"/>
      <c r="AL62" s="9"/>
      <c r="AM62" s="83" t="s">
        <v>756</v>
      </c>
      <c r="AN62" s="76"/>
      <c r="AO62" s="76"/>
      <c r="AP62" s="132" t="s">
        <v>756</v>
      </c>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row>
    <row r="63" spans="1:158" s="6" customFormat="1" ht="247.5">
      <c r="A63" s="262" t="s">
        <v>176</v>
      </c>
      <c r="B63" s="244">
        <f>(E63+E64+E65+E68)</f>
        <v>41.813571948051944</v>
      </c>
      <c r="C63" s="193" t="s">
        <v>177</v>
      </c>
      <c r="D63" s="192">
        <v>30</v>
      </c>
      <c r="E63" s="192">
        <f>(G63*D63)/100</f>
        <v>0</v>
      </c>
      <c r="F63" s="196" t="s">
        <v>178</v>
      </c>
      <c r="G63" s="204">
        <f>(K63/H63)/100</f>
        <v>0</v>
      </c>
      <c r="H63" s="192">
        <v>100</v>
      </c>
      <c r="I63" s="192" t="s">
        <v>615</v>
      </c>
      <c r="J63" s="193" t="s">
        <v>179</v>
      </c>
      <c r="K63" s="193">
        <f t="shared" si="1"/>
        <v>0</v>
      </c>
      <c r="L63" s="45">
        <v>100</v>
      </c>
      <c r="M63" s="193" t="s">
        <v>99</v>
      </c>
      <c r="N63" s="193">
        <v>2</v>
      </c>
      <c r="O63" s="101">
        <f t="shared" si="0"/>
        <v>0</v>
      </c>
      <c r="P63" s="84" t="s">
        <v>195</v>
      </c>
      <c r="Q63" s="37" t="s">
        <v>78</v>
      </c>
      <c r="R63" s="37" t="s">
        <v>25</v>
      </c>
      <c r="S63" s="37" t="s">
        <v>84</v>
      </c>
      <c r="T63" s="193" t="s">
        <v>180</v>
      </c>
      <c r="U63" s="193" t="s">
        <v>99</v>
      </c>
      <c r="V63" s="37" t="s">
        <v>14</v>
      </c>
      <c r="W63" s="193" t="s">
        <v>15</v>
      </c>
      <c r="X63" s="193" t="s">
        <v>54</v>
      </c>
      <c r="Y63" s="193" t="s">
        <v>31</v>
      </c>
      <c r="Z63" s="193" t="s">
        <v>52</v>
      </c>
      <c r="AA63" s="193"/>
      <c r="AB63" s="193">
        <v>0</v>
      </c>
      <c r="AC63" s="193">
        <v>0</v>
      </c>
      <c r="AD63" s="193" t="s">
        <v>864</v>
      </c>
      <c r="AE63" s="193">
        <v>0</v>
      </c>
      <c r="AF63" s="193" t="s">
        <v>1060</v>
      </c>
      <c r="AG63" s="193">
        <v>0</v>
      </c>
      <c r="AH63" s="193">
        <v>0</v>
      </c>
      <c r="AI63" s="165" t="s">
        <v>1060</v>
      </c>
      <c r="AJ63" s="193">
        <v>0</v>
      </c>
      <c r="AK63" s="193"/>
      <c r="AL63" s="193"/>
      <c r="AM63" s="50">
        <v>2</v>
      </c>
      <c r="AN63" s="73"/>
      <c r="AO63" s="73"/>
      <c r="AP63" s="132">
        <v>0.3</v>
      </c>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row>
    <row r="64" spans="1:158" s="6" customFormat="1" ht="75" customHeight="1">
      <c r="A64" s="262"/>
      <c r="B64" s="282"/>
      <c r="C64" s="193" t="s">
        <v>181</v>
      </c>
      <c r="D64" s="192">
        <v>25</v>
      </c>
      <c r="E64" s="192">
        <f>(G64*D64)/100</f>
        <v>25</v>
      </c>
      <c r="F64" s="196" t="s">
        <v>182</v>
      </c>
      <c r="G64" s="85">
        <f>(K64*H64)/100</f>
        <v>100</v>
      </c>
      <c r="H64" s="192">
        <v>100</v>
      </c>
      <c r="I64" s="192" t="s">
        <v>616</v>
      </c>
      <c r="J64" s="193" t="s">
        <v>183</v>
      </c>
      <c r="K64" s="193">
        <v>100</v>
      </c>
      <c r="L64" s="45">
        <v>100</v>
      </c>
      <c r="M64" s="193" t="s">
        <v>99</v>
      </c>
      <c r="N64" s="193">
        <v>5</v>
      </c>
      <c r="O64" s="101">
        <f t="shared" si="0"/>
        <v>10</v>
      </c>
      <c r="P64" s="84" t="s">
        <v>195</v>
      </c>
      <c r="Q64" s="37" t="s">
        <v>78</v>
      </c>
      <c r="R64" s="37" t="s">
        <v>25</v>
      </c>
      <c r="S64" s="37" t="s">
        <v>82</v>
      </c>
      <c r="T64" s="193" t="s">
        <v>180</v>
      </c>
      <c r="U64" s="193" t="s">
        <v>99</v>
      </c>
      <c r="V64" s="37" t="s">
        <v>14</v>
      </c>
      <c r="W64" s="193" t="s">
        <v>15</v>
      </c>
      <c r="X64" s="193" t="s">
        <v>28</v>
      </c>
      <c r="Y64" s="193" t="s">
        <v>31</v>
      </c>
      <c r="Z64" s="193" t="s">
        <v>52</v>
      </c>
      <c r="AA64" s="193"/>
      <c r="AB64" s="193">
        <v>1</v>
      </c>
      <c r="AC64" s="46">
        <v>1</v>
      </c>
      <c r="AD64" s="193" t="s">
        <v>865</v>
      </c>
      <c r="AE64" s="48">
        <v>4</v>
      </c>
      <c r="AF64" s="102" t="s">
        <v>1061</v>
      </c>
      <c r="AG64" s="193">
        <v>0</v>
      </c>
      <c r="AH64" s="193">
        <v>5</v>
      </c>
      <c r="AI64" s="165" t="s">
        <v>1183</v>
      </c>
      <c r="AJ64" s="193">
        <v>0</v>
      </c>
      <c r="AK64" s="193"/>
      <c r="AL64" s="193"/>
      <c r="AM64" s="50">
        <v>5</v>
      </c>
      <c r="AN64" s="73"/>
      <c r="AO64" s="73"/>
      <c r="AP64" s="132">
        <v>0.25</v>
      </c>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row>
    <row r="65" spans="1:158" s="6" customFormat="1" ht="112.5">
      <c r="A65" s="262"/>
      <c r="B65" s="282"/>
      <c r="C65" s="258" t="s">
        <v>184</v>
      </c>
      <c r="D65" s="248">
        <v>20</v>
      </c>
      <c r="E65" s="244">
        <f>(SUM(G65:G67)*D65)/100</f>
        <v>14.313571948051948</v>
      </c>
      <c r="F65" s="258" t="s">
        <v>185</v>
      </c>
      <c r="G65" s="253">
        <f>(SUM(K65:K66)*H65)/100</f>
        <v>49.99514545454545</v>
      </c>
      <c r="H65" s="248">
        <v>70</v>
      </c>
      <c r="I65" s="192" t="s">
        <v>617</v>
      </c>
      <c r="J65" s="193" t="s">
        <v>186</v>
      </c>
      <c r="K65" s="193">
        <f t="shared" si="1"/>
        <v>57.218636363636364</v>
      </c>
      <c r="L65" s="45">
        <v>70</v>
      </c>
      <c r="M65" s="193" t="s">
        <v>99</v>
      </c>
      <c r="N65" s="111">
        <v>22000</v>
      </c>
      <c r="O65" s="101">
        <f t="shared" si="0"/>
        <v>17983</v>
      </c>
      <c r="P65" s="84" t="s">
        <v>195</v>
      </c>
      <c r="Q65" s="37" t="s">
        <v>78</v>
      </c>
      <c r="R65" s="37" t="s">
        <v>25</v>
      </c>
      <c r="S65" s="37" t="s">
        <v>82</v>
      </c>
      <c r="T65" s="193" t="s">
        <v>180</v>
      </c>
      <c r="U65" s="193" t="s">
        <v>99</v>
      </c>
      <c r="V65" s="37" t="s">
        <v>14</v>
      </c>
      <c r="W65" s="193" t="s">
        <v>15</v>
      </c>
      <c r="X65" s="193" t="s">
        <v>28</v>
      </c>
      <c r="Y65" s="193" t="s">
        <v>31</v>
      </c>
      <c r="Z65" s="193" t="s">
        <v>52</v>
      </c>
      <c r="AA65" s="193"/>
      <c r="AB65" s="193" t="s">
        <v>87</v>
      </c>
      <c r="AC65" s="46">
        <v>4911</v>
      </c>
      <c r="AD65" s="193" t="s">
        <v>866</v>
      </c>
      <c r="AE65" s="46">
        <v>1126</v>
      </c>
      <c r="AF65" s="193" t="s">
        <v>1062</v>
      </c>
      <c r="AG65" s="193">
        <v>0</v>
      </c>
      <c r="AH65" s="46">
        <v>11946</v>
      </c>
      <c r="AI65" s="165" t="s">
        <v>1202</v>
      </c>
      <c r="AJ65" s="193">
        <v>0</v>
      </c>
      <c r="AK65" s="193"/>
      <c r="AL65" s="193"/>
      <c r="AM65" s="78">
        <v>22000</v>
      </c>
      <c r="AN65" s="73"/>
      <c r="AO65" s="73"/>
      <c r="AP65" s="132">
        <v>0.098</v>
      </c>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row>
    <row r="66" spans="1:158" s="6" customFormat="1" ht="90">
      <c r="A66" s="262"/>
      <c r="B66" s="282"/>
      <c r="C66" s="258"/>
      <c r="D66" s="248"/>
      <c r="E66" s="249"/>
      <c r="F66" s="258"/>
      <c r="G66" s="254"/>
      <c r="H66" s="248"/>
      <c r="I66" s="192" t="s">
        <v>618</v>
      </c>
      <c r="J66" s="193" t="s">
        <v>187</v>
      </c>
      <c r="K66" s="193">
        <f t="shared" si="1"/>
        <v>14.203</v>
      </c>
      <c r="L66" s="45">
        <v>30</v>
      </c>
      <c r="M66" s="193" t="s">
        <v>99</v>
      </c>
      <c r="N66" s="111">
        <v>30000</v>
      </c>
      <c r="O66" s="101">
        <f t="shared" si="0"/>
        <v>14203</v>
      </c>
      <c r="P66" s="84" t="s">
        <v>195</v>
      </c>
      <c r="Q66" s="37" t="s">
        <v>78</v>
      </c>
      <c r="R66" s="37" t="s">
        <v>25</v>
      </c>
      <c r="S66" s="37" t="s">
        <v>82</v>
      </c>
      <c r="T66" s="193" t="s">
        <v>180</v>
      </c>
      <c r="U66" s="193" t="s">
        <v>99</v>
      </c>
      <c r="V66" s="37" t="s">
        <v>14</v>
      </c>
      <c r="W66" s="193" t="s">
        <v>15</v>
      </c>
      <c r="X66" s="193" t="s">
        <v>28</v>
      </c>
      <c r="Y66" s="193" t="s">
        <v>31</v>
      </c>
      <c r="Z66" s="193" t="s">
        <v>52</v>
      </c>
      <c r="AA66" s="193"/>
      <c r="AB66" s="193">
        <v>0</v>
      </c>
      <c r="AC66" s="46">
        <v>10683</v>
      </c>
      <c r="AD66" s="193" t="s">
        <v>867</v>
      </c>
      <c r="AE66" s="193">
        <v>3520</v>
      </c>
      <c r="AF66" s="193" t="s">
        <v>1063</v>
      </c>
      <c r="AG66" s="193">
        <v>0</v>
      </c>
      <c r="AH66" s="193">
        <v>0</v>
      </c>
      <c r="AI66" s="165" t="s">
        <v>1184</v>
      </c>
      <c r="AJ66" s="193">
        <v>0</v>
      </c>
      <c r="AK66" s="193"/>
      <c r="AL66" s="193"/>
      <c r="AM66" s="78">
        <v>30000</v>
      </c>
      <c r="AN66" s="73"/>
      <c r="AO66" s="73"/>
      <c r="AP66" s="132">
        <v>0.042</v>
      </c>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row>
    <row r="67" spans="1:158" s="6" customFormat="1" ht="101.25">
      <c r="A67" s="262"/>
      <c r="B67" s="282"/>
      <c r="C67" s="258"/>
      <c r="D67" s="248"/>
      <c r="E67" s="245"/>
      <c r="F67" s="193" t="s">
        <v>188</v>
      </c>
      <c r="G67" s="204">
        <f>(K67*H67)/100</f>
        <v>21.572714285714284</v>
      </c>
      <c r="H67" s="192">
        <v>30</v>
      </c>
      <c r="I67" s="192" t="s">
        <v>619</v>
      </c>
      <c r="J67" s="193" t="s">
        <v>189</v>
      </c>
      <c r="K67" s="193">
        <f t="shared" si="1"/>
        <v>71.90904761904761</v>
      </c>
      <c r="L67" s="45">
        <v>100</v>
      </c>
      <c r="M67" s="193" t="s">
        <v>99</v>
      </c>
      <c r="N67" s="111">
        <v>420000</v>
      </c>
      <c r="O67" s="101">
        <f t="shared" si="0"/>
        <v>302018</v>
      </c>
      <c r="P67" s="40" t="s">
        <v>216</v>
      </c>
      <c r="Q67" s="37" t="s">
        <v>78</v>
      </c>
      <c r="R67" s="37" t="s">
        <v>25</v>
      </c>
      <c r="S67" s="37" t="s">
        <v>82</v>
      </c>
      <c r="T67" s="193" t="s">
        <v>180</v>
      </c>
      <c r="U67" s="193" t="s">
        <v>99</v>
      </c>
      <c r="V67" s="37" t="s">
        <v>14</v>
      </c>
      <c r="W67" s="193" t="s">
        <v>15</v>
      </c>
      <c r="X67" s="193" t="s">
        <v>17</v>
      </c>
      <c r="Y67" s="193" t="s">
        <v>63</v>
      </c>
      <c r="Z67" s="193" t="s">
        <v>52</v>
      </c>
      <c r="AA67" s="193"/>
      <c r="AB67" s="193">
        <v>0</v>
      </c>
      <c r="AC67" s="46">
        <v>51074</v>
      </c>
      <c r="AD67" s="193" t="s">
        <v>868</v>
      </c>
      <c r="AE67" s="112">
        <v>22637</v>
      </c>
      <c r="AF67" s="193" t="s">
        <v>1064</v>
      </c>
      <c r="AG67" s="193">
        <v>0</v>
      </c>
      <c r="AH67" s="193">
        <v>228307</v>
      </c>
      <c r="AI67" s="165" t="s">
        <v>1185</v>
      </c>
      <c r="AJ67" s="193">
        <v>0</v>
      </c>
      <c r="AK67" s="193"/>
      <c r="AL67" s="193"/>
      <c r="AM67" s="78">
        <v>420000</v>
      </c>
      <c r="AN67" s="73"/>
      <c r="AO67" s="73"/>
      <c r="AP67" s="132">
        <v>0.06</v>
      </c>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row>
    <row r="68" spans="1:158" s="6" customFormat="1" ht="101.25">
      <c r="A68" s="262"/>
      <c r="B68" s="283"/>
      <c r="C68" s="193" t="s">
        <v>190</v>
      </c>
      <c r="D68" s="192">
        <v>25</v>
      </c>
      <c r="E68" s="192">
        <f>(G68*D68)/100</f>
        <v>2.5</v>
      </c>
      <c r="F68" s="196" t="s">
        <v>191</v>
      </c>
      <c r="G68" s="204">
        <f>(K68*H68)/100</f>
        <v>10</v>
      </c>
      <c r="H68" s="192">
        <v>100</v>
      </c>
      <c r="I68" s="192" t="s">
        <v>620</v>
      </c>
      <c r="J68" s="193" t="s">
        <v>192</v>
      </c>
      <c r="K68" s="193">
        <f t="shared" si="1"/>
        <v>10</v>
      </c>
      <c r="L68" s="45">
        <v>100</v>
      </c>
      <c r="M68" s="193" t="s">
        <v>99</v>
      </c>
      <c r="N68" s="40">
        <v>10</v>
      </c>
      <c r="O68" s="101">
        <f aca="true" t="shared" si="3" ref="O68:O131">+AC68+AH68+AK68+AN68+AE68</f>
        <v>1</v>
      </c>
      <c r="P68" s="84" t="s">
        <v>195</v>
      </c>
      <c r="Q68" s="37" t="s">
        <v>78</v>
      </c>
      <c r="R68" s="37" t="s">
        <v>25</v>
      </c>
      <c r="S68" s="37" t="s">
        <v>82</v>
      </c>
      <c r="T68" s="193" t="s">
        <v>180</v>
      </c>
      <c r="U68" s="193" t="s">
        <v>99</v>
      </c>
      <c r="V68" s="37" t="s">
        <v>14</v>
      </c>
      <c r="W68" s="193" t="s">
        <v>15</v>
      </c>
      <c r="X68" s="193" t="s">
        <v>56</v>
      </c>
      <c r="Y68" s="193" t="s">
        <v>31</v>
      </c>
      <c r="Z68" s="193" t="s">
        <v>52</v>
      </c>
      <c r="AA68" s="193"/>
      <c r="AB68" s="193">
        <v>0</v>
      </c>
      <c r="AC68" s="193">
        <v>0</v>
      </c>
      <c r="AD68" s="193" t="s">
        <v>869</v>
      </c>
      <c r="AE68" s="193">
        <v>0</v>
      </c>
      <c r="AF68" s="193" t="s">
        <v>1065</v>
      </c>
      <c r="AG68" s="193">
        <v>0</v>
      </c>
      <c r="AH68" s="193">
        <v>1</v>
      </c>
      <c r="AI68" s="165" t="s">
        <v>1186</v>
      </c>
      <c r="AJ68" s="193">
        <v>0</v>
      </c>
      <c r="AK68" s="193"/>
      <c r="AL68" s="193"/>
      <c r="AM68" s="50">
        <v>10</v>
      </c>
      <c r="AN68" s="73"/>
      <c r="AO68" s="73"/>
      <c r="AP68" s="132">
        <v>0.25</v>
      </c>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row>
    <row r="69" spans="1:158" s="6" customFormat="1" ht="90">
      <c r="A69" s="272" t="s">
        <v>543</v>
      </c>
      <c r="B69" s="255">
        <f>(E69+E75+E78)</f>
        <v>32.84</v>
      </c>
      <c r="C69" s="261" t="s">
        <v>394</v>
      </c>
      <c r="D69" s="247">
        <v>40</v>
      </c>
      <c r="E69" s="255">
        <f>(SUM(G69:G74)*D69)/100</f>
        <v>15.84</v>
      </c>
      <c r="F69" s="206" t="s">
        <v>395</v>
      </c>
      <c r="G69" s="31">
        <f>(K69*H69)/100</f>
        <v>20</v>
      </c>
      <c r="H69" s="195">
        <v>40</v>
      </c>
      <c r="I69" s="195" t="s">
        <v>621</v>
      </c>
      <c r="J69" s="201" t="s">
        <v>396</v>
      </c>
      <c r="K69" s="201">
        <f aca="true" t="shared" si="4" ref="K69:K132">(O69*L69)/N69</f>
        <v>50</v>
      </c>
      <c r="L69" s="9">
        <v>100</v>
      </c>
      <c r="M69" s="201" t="s">
        <v>99</v>
      </c>
      <c r="N69" s="31">
        <v>100</v>
      </c>
      <c r="O69" s="103">
        <f t="shared" si="3"/>
        <v>50</v>
      </c>
      <c r="P69" s="3" t="s">
        <v>95</v>
      </c>
      <c r="Q69" s="11" t="s">
        <v>79</v>
      </c>
      <c r="R69" s="3" t="s">
        <v>70</v>
      </c>
      <c r="S69" s="11" t="s">
        <v>82</v>
      </c>
      <c r="T69" s="201" t="s">
        <v>397</v>
      </c>
      <c r="U69" s="201" t="s">
        <v>566</v>
      </c>
      <c r="V69" s="3" t="s">
        <v>14</v>
      </c>
      <c r="W69" s="201" t="s">
        <v>15</v>
      </c>
      <c r="X69" s="201" t="s">
        <v>54</v>
      </c>
      <c r="Y69" s="201" t="s">
        <v>8</v>
      </c>
      <c r="Z69" s="201" t="s">
        <v>52</v>
      </c>
      <c r="AA69" s="201" t="s">
        <v>42</v>
      </c>
      <c r="AB69" s="7">
        <v>25</v>
      </c>
      <c r="AC69" s="7">
        <v>25</v>
      </c>
      <c r="AD69" s="7" t="s">
        <v>848</v>
      </c>
      <c r="AE69" s="7">
        <v>0</v>
      </c>
      <c r="AF69" s="113" t="s">
        <v>1054</v>
      </c>
      <c r="AG69" s="7">
        <v>25</v>
      </c>
      <c r="AH69" s="139">
        <v>25</v>
      </c>
      <c r="AI69" s="113" t="s">
        <v>1234</v>
      </c>
      <c r="AJ69" s="7">
        <v>25</v>
      </c>
      <c r="AK69" s="7"/>
      <c r="AL69" s="7"/>
      <c r="AM69" s="14">
        <v>25</v>
      </c>
      <c r="AN69" s="76"/>
      <c r="AO69" s="76"/>
      <c r="AP69" s="132">
        <v>0.16</v>
      </c>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row>
    <row r="70" spans="1:158" s="6" customFormat="1" ht="90" customHeight="1">
      <c r="A70" s="273"/>
      <c r="B70" s="266"/>
      <c r="C70" s="261"/>
      <c r="D70" s="247"/>
      <c r="E70" s="256"/>
      <c r="F70" s="275" t="s">
        <v>398</v>
      </c>
      <c r="G70" s="237">
        <f>(SUM(K70:K71:K72:K73)*H70)/100</f>
        <v>10</v>
      </c>
      <c r="H70" s="297">
        <v>40</v>
      </c>
      <c r="I70" s="195" t="s">
        <v>622</v>
      </c>
      <c r="J70" s="201" t="s">
        <v>399</v>
      </c>
      <c r="K70" s="201">
        <f t="shared" si="4"/>
        <v>0</v>
      </c>
      <c r="L70" s="9">
        <v>25</v>
      </c>
      <c r="M70" s="201" t="s">
        <v>99</v>
      </c>
      <c r="N70" s="31">
        <v>1</v>
      </c>
      <c r="O70" s="103">
        <f t="shared" si="3"/>
        <v>0</v>
      </c>
      <c r="P70" s="3" t="s">
        <v>100</v>
      </c>
      <c r="Q70" s="11" t="s">
        <v>79</v>
      </c>
      <c r="R70" s="3" t="s">
        <v>70</v>
      </c>
      <c r="S70" s="11" t="s">
        <v>82</v>
      </c>
      <c r="T70" s="201" t="s">
        <v>397</v>
      </c>
      <c r="U70" s="201" t="s">
        <v>566</v>
      </c>
      <c r="V70" s="3" t="s">
        <v>14</v>
      </c>
      <c r="W70" s="201" t="s">
        <v>15</v>
      </c>
      <c r="X70" s="201" t="s">
        <v>54</v>
      </c>
      <c r="Y70" s="201" t="s">
        <v>8</v>
      </c>
      <c r="Z70" s="201" t="s">
        <v>52</v>
      </c>
      <c r="AA70" s="201" t="s">
        <v>42</v>
      </c>
      <c r="AB70" s="7">
        <v>0</v>
      </c>
      <c r="AC70" s="7">
        <v>0</v>
      </c>
      <c r="AD70" s="7" t="s">
        <v>849</v>
      </c>
      <c r="AE70" s="7">
        <v>0</v>
      </c>
      <c r="AF70" s="7" t="s">
        <v>849</v>
      </c>
      <c r="AG70" s="7"/>
      <c r="AH70" s="139">
        <v>0</v>
      </c>
      <c r="AI70" s="7" t="s">
        <v>849</v>
      </c>
      <c r="AJ70" s="7"/>
      <c r="AK70" s="7"/>
      <c r="AL70" s="7"/>
      <c r="AM70" s="14">
        <v>1</v>
      </c>
      <c r="AN70" s="76"/>
      <c r="AO70" s="76"/>
      <c r="AP70" s="132">
        <v>0.04</v>
      </c>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row>
    <row r="71" spans="1:158" s="6" customFormat="1" ht="67.5">
      <c r="A71" s="273"/>
      <c r="B71" s="266"/>
      <c r="C71" s="261"/>
      <c r="D71" s="247"/>
      <c r="E71" s="256"/>
      <c r="F71" s="275"/>
      <c r="G71" s="239"/>
      <c r="H71" s="297"/>
      <c r="I71" s="195" t="s">
        <v>623</v>
      </c>
      <c r="J71" s="201" t="s">
        <v>415</v>
      </c>
      <c r="K71" s="201">
        <f t="shared" si="4"/>
        <v>12.5</v>
      </c>
      <c r="L71" s="9">
        <v>25</v>
      </c>
      <c r="M71" s="201" t="s">
        <v>99</v>
      </c>
      <c r="N71" s="31">
        <v>100</v>
      </c>
      <c r="O71" s="103">
        <f t="shared" si="3"/>
        <v>50</v>
      </c>
      <c r="P71" s="3" t="s">
        <v>100</v>
      </c>
      <c r="Q71" s="11" t="s">
        <v>79</v>
      </c>
      <c r="R71" s="3" t="s">
        <v>70</v>
      </c>
      <c r="S71" s="11" t="s">
        <v>82</v>
      </c>
      <c r="T71" s="201" t="s">
        <v>397</v>
      </c>
      <c r="U71" s="201" t="s">
        <v>566</v>
      </c>
      <c r="V71" s="3" t="s">
        <v>14</v>
      </c>
      <c r="W71" s="201" t="s">
        <v>15</v>
      </c>
      <c r="X71" s="201" t="s">
        <v>54</v>
      </c>
      <c r="Y71" s="201" t="s">
        <v>8</v>
      </c>
      <c r="Z71" s="201" t="s">
        <v>52</v>
      </c>
      <c r="AA71" s="201" t="s">
        <v>42</v>
      </c>
      <c r="AB71" s="7">
        <v>25</v>
      </c>
      <c r="AC71" s="7">
        <v>25</v>
      </c>
      <c r="AD71" s="7" t="s">
        <v>850</v>
      </c>
      <c r="AE71" s="12">
        <v>0</v>
      </c>
      <c r="AF71" s="7" t="s">
        <v>1055</v>
      </c>
      <c r="AG71" s="7">
        <v>25</v>
      </c>
      <c r="AH71" s="139">
        <v>25</v>
      </c>
      <c r="AI71" s="7" t="s">
        <v>1235</v>
      </c>
      <c r="AJ71" s="7">
        <v>25</v>
      </c>
      <c r="AK71" s="7"/>
      <c r="AL71" s="7"/>
      <c r="AM71" s="14">
        <v>25</v>
      </c>
      <c r="AN71" s="76"/>
      <c r="AO71" s="76"/>
      <c r="AP71" s="132">
        <v>0.04</v>
      </c>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row>
    <row r="72" spans="1:158" s="6" customFormat="1" ht="67.5">
      <c r="A72" s="273"/>
      <c r="B72" s="266"/>
      <c r="C72" s="261"/>
      <c r="D72" s="247"/>
      <c r="E72" s="256"/>
      <c r="F72" s="275"/>
      <c r="G72" s="239"/>
      <c r="H72" s="297"/>
      <c r="I72" s="195" t="s">
        <v>624</v>
      </c>
      <c r="J72" s="201" t="s">
        <v>416</v>
      </c>
      <c r="K72" s="201">
        <f t="shared" si="4"/>
        <v>0</v>
      </c>
      <c r="L72" s="9">
        <v>25</v>
      </c>
      <c r="M72" s="201" t="s">
        <v>99</v>
      </c>
      <c r="N72" s="31">
        <v>1</v>
      </c>
      <c r="O72" s="103">
        <f t="shared" si="3"/>
        <v>0</v>
      </c>
      <c r="P72" s="3" t="s">
        <v>100</v>
      </c>
      <c r="Q72" s="11" t="s">
        <v>79</v>
      </c>
      <c r="R72" s="3" t="s">
        <v>70</v>
      </c>
      <c r="S72" s="11" t="s">
        <v>82</v>
      </c>
      <c r="T72" s="201" t="s">
        <v>397</v>
      </c>
      <c r="U72" s="201" t="s">
        <v>566</v>
      </c>
      <c r="V72" s="3" t="s">
        <v>14</v>
      </c>
      <c r="W72" s="201" t="s">
        <v>15</v>
      </c>
      <c r="X72" s="201" t="s">
        <v>54</v>
      </c>
      <c r="Y72" s="201" t="s">
        <v>8</v>
      </c>
      <c r="Z72" s="201" t="s">
        <v>52</v>
      </c>
      <c r="AA72" s="201" t="s">
        <v>42</v>
      </c>
      <c r="AB72" s="7">
        <v>0</v>
      </c>
      <c r="AC72" s="7">
        <v>0</v>
      </c>
      <c r="AD72" s="7" t="s">
        <v>849</v>
      </c>
      <c r="AE72" s="7">
        <v>0</v>
      </c>
      <c r="AF72" s="7" t="s">
        <v>849</v>
      </c>
      <c r="AG72" s="7"/>
      <c r="AH72" s="139">
        <v>0</v>
      </c>
      <c r="AI72" s="7" t="s">
        <v>849</v>
      </c>
      <c r="AJ72" s="7"/>
      <c r="AK72" s="7"/>
      <c r="AL72" s="7"/>
      <c r="AM72" s="14">
        <v>1</v>
      </c>
      <c r="AN72" s="76"/>
      <c r="AO72" s="76"/>
      <c r="AP72" s="132">
        <v>0.04</v>
      </c>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row>
    <row r="73" spans="1:158" s="6" customFormat="1" ht="78.75">
      <c r="A73" s="273"/>
      <c r="B73" s="266"/>
      <c r="C73" s="261"/>
      <c r="D73" s="247"/>
      <c r="E73" s="256"/>
      <c r="F73" s="275"/>
      <c r="G73" s="238"/>
      <c r="H73" s="297"/>
      <c r="I73" s="195" t="s">
        <v>625</v>
      </c>
      <c r="J73" s="201" t="s">
        <v>1053</v>
      </c>
      <c r="K73" s="201">
        <f t="shared" si="4"/>
        <v>12.5</v>
      </c>
      <c r="L73" s="9">
        <v>25</v>
      </c>
      <c r="M73" s="201" t="s">
        <v>99</v>
      </c>
      <c r="N73" s="31">
        <v>100</v>
      </c>
      <c r="O73" s="103">
        <f t="shared" si="3"/>
        <v>50</v>
      </c>
      <c r="P73" s="3" t="s">
        <v>95</v>
      </c>
      <c r="Q73" s="11" t="s">
        <v>79</v>
      </c>
      <c r="R73" s="3" t="s">
        <v>70</v>
      </c>
      <c r="S73" s="11" t="s">
        <v>82</v>
      </c>
      <c r="T73" s="201" t="s">
        <v>397</v>
      </c>
      <c r="U73" s="201" t="s">
        <v>566</v>
      </c>
      <c r="V73" s="3" t="s">
        <v>14</v>
      </c>
      <c r="W73" s="201" t="s">
        <v>15</v>
      </c>
      <c r="X73" s="201" t="s">
        <v>54</v>
      </c>
      <c r="Y73" s="201" t="s">
        <v>8</v>
      </c>
      <c r="Z73" s="201" t="s">
        <v>52</v>
      </c>
      <c r="AA73" s="201" t="s">
        <v>42</v>
      </c>
      <c r="AB73" s="7">
        <v>25</v>
      </c>
      <c r="AC73" s="7">
        <v>25</v>
      </c>
      <c r="AD73" s="7" t="s">
        <v>851</v>
      </c>
      <c r="AE73" s="12">
        <v>0</v>
      </c>
      <c r="AF73" s="7" t="s">
        <v>1056</v>
      </c>
      <c r="AG73" s="7">
        <v>25</v>
      </c>
      <c r="AH73" s="139">
        <v>25</v>
      </c>
      <c r="AI73" s="7" t="s">
        <v>1236</v>
      </c>
      <c r="AJ73" s="7">
        <v>25</v>
      </c>
      <c r="AK73" s="7"/>
      <c r="AL73" s="7"/>
      <c r="AM73" s="14">
        <v>25</v>
      </c>
      <c r="AN73" s="76"/>
      <c r="AO73" s="76"/>
      <c r="AP73" s="132">
        <v>0.04</v>
      </c>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row>
    <row r="74" spans="1:158" s="6" customFormat="1" ht="67.5">
      <c r="A74" s="273"/>
      <c r="B74" s="266"/>
      <c r="C74" s="261"/>
      <c r="D74" s="247"/>
      <c r="E74" s="257"/>
      <c r="F74" s="206" t="s">
        <v>400</v>
      </c>
      <c r="G74" s="31">
        <f>(K74*H74)/100</f>
        <v>9.6</v>
      </c>
      <c r="H74" s="195">
        <v>20</v>
      </c>
      <c r="I74" s="195" t="s">
        <v>679</v>
      </c>
      <c r="J74" s="201" t="s">
        <v>401</v>
      </c>
      <c r="K74" s="201">
        <f t="shared" si="4"/>
        <v>48</v>
      </c>
      <c r="L74" s="9">
        <v>100</v>
      </c>
      <c r="M74" s="201" t="s">
        <v>99</v>
      </c>
      <c r="N74" s="31">
        <v>100</v>
      </c>
      <c r="O74" s="103">
        <f t="shared" si="3"/>
        <v>48</v>
      </c>
      <c r="P74" s="3" t="s">
        <v>95</v>
      </c>
      <c r="Q74" s="11" t="s">
        <v>79</v>
      </c>
      <c r="R74" s="3" t="s">
        <v>70</v>
      </c>
      <c r="S74" s="11" t="s">
        <v>82</v>
      </c>
      <c r="T74" s="201" t="s">
        <v>397</v>
      </c>
      <c r="U74" s="201" t="s">
        <v>566</v>
      </c>
      <c r="V74" s="3" t="s">
        <v>14</v>
      </c>
      <c r="W74" s="201" t="s">
        <v>15</v>
      </c>
      <c r="X74" s="201" t="s">
        <v>54</v>
      </c>
      <c r="Y74" s="201" t="s">
        <v>8</v>
      </c>
      <c r="Z74" s="201" t="s">
        <v>52</v>
      </c>
      <c r="AA74" s="201" t="s">
        <v>42</v>
      </c>
      <c r="AB74" s="7">
        <v>25</v>
      </c>
      <c r="AC74" s="7">
        <v>23</v>
      </c>
      <c r="AD74" s="7" t="s">
        <v>852</v>
      </c>
      <c r="AE74" s="12">
        <v>0</v>
      </c>
      <c r="AF74" s="7" t="s">
        <v>1057</v>
      </c>
      <c r="AG74" s="7">
        <v>25</v>
      </c>
      <c r="AH74" s="139">
        <v>25</v>
      </c>
      <c r="AI74" s="7" t="s">
        <v>1237</v>
      </c>
      <c r="AJ74" s="7">
        <v>25</v>
      </c>
      <c r="AK74" s="7"/>
      <c r="AL74" s="7"/>
      <c r="AM74" s="14">
        <v>25</v>
      </c>
      <c r="AN74" s="76"/>
      <c r="AO74" s="76"/>
      <c r="AP74" s="132">
        <v>0.08</v>
      </c>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row>
    <row r="75" spans="1:158" s="6" customFormat="1" ht="67.5">
      <c r="A75" s="273"/>
      <c r="B75" s="266"/>
      <c r="C75" s="261" t="s">
        <v>402</v>
      </c>
      <c r="D75" s="247">
        <v>40</v>
      </c>
      <c r="E75" s="255">
        <f>(G75*D75)/100</f>
        <v>8</v>
      </c>
      <c r="F75" s="275" t="s">
        <v>403</v>
      </c>
      <c r="G75" s="237">
        <f>(SUM(K75:K76:K77)*H75)/100</f>
        <v>20</v>
      </c>
      <c r="H75" s="255">
        <v>100</v>
      </c>
      <c r="I75" s="195" t="s">
        <v>680</v>
      </c>
      <c r="J75" s="206" t="s">
        <v>404</v>
      </c>
      <c r="K75" s="201">
        <f t="shared" si="4"/>
        <v>20</v>
      </c>
      <c r="L75" s="9">
        <v>40</v>
      </c>
      <c r="M75" s="201" t="s">
        <v>99</v>
      </c>
      <c r="N75" s="31">
        <v>100</v>
      </c>
      <c r="O75" s="103">
        <f t="shared" si="3"/>
        <v>50</v>
      </c>
      <c r="P75" s="3" t="s">
        <v>95</v>
      </c>
      <c r="Q75" s="11" t="s">
        <v>79</v>
      </c>
      <c r="R75" s="3" t="s">
        <v>70</v>
      </c>
      <c r="S75" s="11" t="s">
        <v>82</v>
      </c>
      <c r="T75" s="201" t="s">
        <v>397</v>
      </c>
      <c r="U75" s="201" t="s">
        <v>566</v>
      </c>
      <c r="V75" s="3" t="s">
        <v>14</v>
      </c>
      <c r="W75" s="201" t="s">
        <v>15</v>
      </c>
      <c r="X75" s="201" t="s">
        <v>17</v>
      </c>
      <c r="Y75" s="201" t="s">
        <v>8</v>
      </c>
      <c r="Z75" s="201" t="s">
        <v>52</v>
      </c>
      <c r="AA75" s="201" t="s">
        <v>42</v>
      </c>
      <c r="AB75" s="7">
        <v>25</v>
      </c>
      <c r="AC75" s="7">
        <v>25</v>
      </c>
      <c r="AD75" s="7" t="s">
        <v>853</v>
      </c>
      <c r="AE75" s="12">
        <v>12.5</v>
      </c>
      <c r="AF75" s="7" t="s">
        <v>1058</v>
      </c>
      <c r="AG75" s="7">
        <v>25</v>
      </c>
      <c r="AH75" s="139">
        <v>12.5</v>
      </c>
      <c r="AI75" s="7" t="s">
        <v>1238</v>
      </c>
      <c r="AJ75" s="7">
        <v>25</v>
      </c>
      <c r="AK75" s="7"/>
      <c r="AL75" s="7"/>
      <c r="AM75" s="14">
        <v>25</v>
      </c>
      <c r="AN75" s="76"/>
      <c r="AO75" s="76"/>
      <c r="AP75" s="132">
        <v>0.16</v>
      </c>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row>
    <row r="76" spans="1:158" s="6" customFormat="1" ht="67.5">
      <c r="A76" s="273"/>
      <c r="B76" s="266"/>
      <c r="C76" s="261"/>
      <c r="D76" s="247"/>
      <c r="E76" s="256"/>
      <c r="F76" s="275"/>
      <c r="G76" s="239"/>
      <c r="H76" s="256"/>
      <c r="I76" s="195" t="s">
        <v>626</v>
      </c>
      <c r="J76" s="206" t="s">
        <v>405</v>
      </c>
      <c r="K76" s="201">
        <f t="shared" si="4"/>
        <v>0</v>
      </c>
      <c r="L76" s="9">
        <v>30</v>
      </c>
      <c r="M76" s="201" t="s">
        <v>99</v>
      </c>
      <c r="N76" s="31">
        <v>1</v>
      </c>
      <c r="O76" s="103">
        <f t="shared" si="3"/>
        <v>0</v>
      </c>
      <c r="P76" s="3" t="s">
        <v>100</v>
      </c>
      <c r="Q76" s="11" t="s">
        <v>79</v>
      </c>
      <c r="R76" s="3" t="s">
        <v>70</v>
      </c>
      <c r="S76" s="11" t="s">
        <v>82</v>
      </c>
      <c r="T76" s="201" t="s">
        <v>397</v>
      </c>
      <c r="U76" s="201" t="s">
        <v>566</v>
      </c>
      <c r="V76" s="3" t="s">
        <v>14</v>
      </c>
      <c r="W76" s="201" t="s">
        <v>15</v>
      </c>
      <c r="X76" s="201" t="s">
        <v>17</v>
      </c>
      <c r="Y76" s="201" t="s">
        <v>8</v>
      </c>
      <c r="Z76" s="201" t="s">
        <v>52</v>
      </c>
      <c r="AA76" s="201" t="s">
        <v>42</v>
      </c>
      <c r="AB76" s="7">
        <v>0</v>
      </c>
      <c r="AC76" s="7">
        <v>0</v>
      </c>
      <c r="AD76" s="7" t="s">
        <v>849</v>
      </c>
      <c r="AE76" s="7">
        <v>0</v>
      </c>
      <c r="AF76" s="7" t="s">
        <v>849</v>
      </c>
      <c r="AG76" s="7"/>
      <c r="AH76" s="139">
        <v>0</v>
      </c>
      <c r="AI76" s="7" t="s">
        <v>849</v>
      </c>
      <c r="AJ76" s="7"/>
      <c r="AK76" s="7"/>
      <c r="AL76" s="7"/>
      <c r="AM76" s="14">
        <v>1</v>
      </c>
      <c r="AN76" s="76"/>
      <c r="AO76" s="76"/>
      <c r="AP76" s="132">
        <v>0.12</v>
      </c>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row>
    <row r="77" spans="1:158" s="6" customFormat="1" ht="67.5">
      <c r="A77" s="273"/>
      <c r="B77" s="266"/>
      <c r="C77" s="261"/>
      <c r="D77" s="247"/>
      <c r="E77" s="257"/>
      <c r="F77" s="275"/>
      <c r="G77" s="238"/>
      <c r="H77" s="257"/>
      <c r="I77" s="195" t="s">
        <v>627</v>
      </c>
      <c r="J77" s="206" t="s">
        <v>406</v>
      </c>
      <c r="K77" s="201">
        <f t="shared" si="4"/>
        <v>0</v>
      </c>
      <c r="L77" s="9">
        <v>30</v>
      </c>
      <c r="M77" s="201" t="s">
        <v>99</v>
      </c>
      <c r="N77" s="31">
        <v>1</v>
      </c>
      <c r="O77" s="103">
        <f t="shared" si="3"/>
        <v>0</v>
      </c>
      <c r="P77" s="3" t="s">
        <v>100</v>
      </c>
      <c r="Q77" s="11" t="s">
        <v>79</v>
      </c>
      <c r="R77" s="3" t="s">
        <v>70</v>
      </c>
      <c r="S77" s="11" t="s">
        <v>82</v>
      </c>
      <c r="T77" s="201" t="s">
        <v>397</v>
      </c>
      <c r="U77" s="201" t="s">
        <v>566</v>
      </c>
      <c r="V77" s="3" t="s">
        <v>14</v>
      </c>
      <c r="W77" s="201" t="s">
        <v>15</v>
      </c>
      <c r="X77" s="201" t="s">
        <v>17</v>
      </c>
      <c r="Y77" s="201" t="s">
        <v>8</v>
      </c>
      <c r="Z77" s="201" t="s">
        <v>52</v>
      </c>
      <c r="AA77" s="201" t="s">
        <v>42</v>
      </c>
      <c r="AB77" s="7">
        <v>0</v>
      </c>
      <c r="AC77" s="7">
        <v>0</v>
      </c>
      <c r="AD77" s="7" t="s">
        <v>849</v>
      </c>
      <c r="AE77" s="7">
        <v>0</v>
      </c>
      <c r="AF77" s="7" t="s">
        <v>849</v>
      </c>
      <c r="AG77" s="7"/>
      <c r="AH77" s="139">
        <v>0</v>
      </c>
      <c r="AI77" s="7" t="s">
        <v>849</v>
      </c>
      <c r="AJ77" s="7"/>
      <c r="AK77" s="7"/>
      <c r="AL77" s="7"/>
      <c r="AM77" s="14">
        <v>1</v>
      </c>
      <c r="AN77" s="76"/>
      <c r="AO77" s="76"/>
      <c r="AP77" s="132">
        <v>0.12</v>
      </c>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row>
    <row r="78" spans="1:158" s="6" customFormat="1" ht="56.25" customHeight="1">
      <c r="A78" s="273"/>
      <c r="B78" s="266"/>
      <c r="C78" s="261" t="s">
        <v>407</v>
      </c>
      <c r="D78" s="247">
        <v>20</v>
      </c>
      <c r="E78" s="255">
        <f>(SUM(G78:G80)*D78)/100</f>
        <v>9</v>
      </c>
      <c r="F78" s="201" t="s">
        <v>408</v>
      </c>
      <c r="G78" s="31">
        <f>(K78*H78)/100</f>
        <v>0</v>
      </c>
      <c r="H78" s="195">
        <v>20</v>
      </c>
      <c r="I78" s="195" t="s">
        <v>628</v>
      </c>
      <c r="J78" s="201" t="s">
        <v>409</v>
      </c>
      <c r="K78" s="201">
        <f t="shared" si="4"/>
        <v>0</v>
      </c>
      <c r="L78" s="9">
        <v>100</v>
      </c>
      <c r="M78" s="201" t="s">
        <v>99</v>
      </c>
      <c r="N78" s="71">
        <v>1</v>
      </c>
      <c r="O78" s="103">
        <f t="shared" si="3"/>
        <v>0</v>
      </c>
      <c r="P78" s="3" t="s">
        <v>100</v>
      </c>
      <c r="Q78" s="11" t="s">
        <v>79</v>
      </c>
      <c r="R78" s="3" t="s">
        <v>70</v>
      </c>
      <c r="S78" s="11" t="s">
        <v>82</v>
      </c>
      <c r="T78" s="201" t="s">
        <v>397</v>
      </c>
      <c r="U78" s="201" t="s">
        <v>566</v>
      </c>
      <c r="V78" s="3" t="s">
        <v>14</v>
      </c>
      <c r="W78" s="201" t="s">
        <v>15</v>
      </c>
      <c r="X78" s="201" t="s">
        <v>34</v>
      </c>
      <c r="Y78" s="201" t="s">
        <v>8</v>
      </c>
      <c r="Z78" s="201" t="s">
        <v>52</v>
      </c>
      <c r="AA78" s="201" t="s">
        <v>42</v>
      </c>
      <c r="AB78" s="201">
        <v>0</v>
      </c>
      <c r="AC78" s="201">
        <v>0</v>
      </c>
      <c r="AD78" s="201" t="s">
        <v>849</v>
      </c>
      <c r="AE78" s="7">
        <v>0</v>
      </c>
      <c r="AF78" s="201" t="s">
        <v>849</v>
      </c>
      <c r="AG78" s="201"/>
      <c r="AH78" s="142">
        <v>0</v>
      </c>
      <c r="AI78" s="7" t="s">
        <v>849</v>
      </c>
      <c r="AJ78" s="201"/>
      <c r="AK78" s="201"/>
      <c r="AL78" s="201"/>
      <c r="AM78" s="28">
        <v>1</v>
      </c>
      <c r="AN78" s="76"/>
      <c r="AO78" s="76"/>
      <c r="AP78" s="132">
        <v>0.04</v>
      </c>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row>
    <row r="79" spans="1:158" s="6" customFormat="1" ht="78.75" customHeight="1">
      <c r="A79" s="273"/>
      <c r="B79" s="266"/>
      <c r="C79" s="261"/>
      <c r="D79" s="247"/>
      <c r="E79" s="256"/>
      <c r="F79" s="201" t="s">
        <v>410</v>
      </c>
      <c r="G79" s="31">
        <f>(K79*H79)/100</f>
        <v>0</v>
      </c>
      <c r="H79" s="195">
        <v>20</v>
      </c>
      <c r="I79" s="195" t="s">
        <v>681</v>
      </c>
      <c r="J79" s="201" t="s">
        <v>411</v>
      </c>
      <c r="K79" s="201">
        <f t="shared" si="4"/>
        <v>0</v>
      </c>
      <c r="L79" s="9">
        <v>100</v>
      </c>
      <c r="M79" s="201" t="s">
        <v>99</v>
      </c>
      <c r="N79" s="71">
        <v>10</v>
      </c>
      <c r="O79" s="103">
        <f t="shared" si="3"/>
        <v>0</v>
      </c>
      <c r="P79" s="3" t="s">
        <v>100</v>
      </c>
      <c r="Q79" s="11" t="s">
        <v>79</v>
      </c>
      <c r="R79" s="3" t="s">
        <v>70</v>
      </c>
      <c r="S79" s="11" t="s">
        <v>84</v>
      </c>
      <c r="T79" s="201" t="s">
        <v>397</v>
      </c>
      <c r="U79" s="11" t="s">
        <v>412</v>
      </c>
      <c r="V79" s="3" t="s">
        <v>14</v>
      </c>
      <c r="W79" s="201" t="s">
        <v>15</v>
      </c>
      <c r="X79" s="201" t="s">
        <v>34</v>
      </c>
      <c r="Y79" s="201" t="s">
        <v>8</v>
      </c>
      <c r="Z79" s="201" t="s">
        <v>52</v>
      </c>
      <c r="AA79" s="201" t="s">
        <v>42</v>
      </c>
      <c r="AB79" s="201">
        <v>0</v>
      </c>
      <c r="AC79" s="201">
        <v>0</v>
      </c>
      <c r="AD79" s="201" t="s">
        <v>854</v>
      </c>
      <c r="AE79" s="7">
        <v>0</v>
      </c>
      <c r="AF79" s="201" t="s">
        <v>854</v>
      </c>
      <c r="AG79" s="201">
        <v>5</v>
      </c>
      <c r="AH79" s="142">
        <v>0</v>
      </c>
      <c r="AI79" s="142" t="s">
        <v>1239</v>
      </c>
      <c r="AJ79" s="201"/>
      <c r="AK79" s="201"/>
      <c r="AL79" s="201"/>
      <c r="AM79" s="28">
        <v>5</v>
      </c>
      <c r="AN79" s="76"/>
      <c r="AO79" s="76"/>
      <c r="AP79" s="132">
        <v>0.04</v>
      </c>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row>
    <row r="80" spans="1:158" s="6" customFormat="1" ht="75" customHeight="1">
      <c r="A80" s="274"/>
      <c r="B80" s="267"/>
      <c r="C80" s="261"/>
      <c r="D80" s="247"/>
      <c r="E80" s="257"/>
      <c r="F80" s="201" t="s">
        <v>413</v>
      </c>
      <c r="G80" s="31">
        <f>(K80*H80)/100</f>
        <v>45</v>
      </c>
      <c r="H80" s="195">
        <v>60</v>
      </c>
      <c r="I80" s="195" t="s">
        <v>682</v>
      </c>
      <c r="J80" s="201" t="s">
        <v>414</v>
      </c>
      <c r="K80" s="201">
        <f t="shared" si="4"/>
        <v>75</v>
      </c>
      <c r="L80" s="9">
        <v>100</v>
      </c>
      <c r="M80" s="201" t="s">
        <v>99</v>
      </c>
      <c r="N80" s="71">
        <v>8</v>
      </c>
      <c r="O80" s="103">
        <f t="shared" si="3"/>
        <v>6</v>
      </c>
      <c r="P80" s="201" t="s">
        <v>114</v>
      </c>
      <c r="Q80" s="11" t="s">
        <v>79</v>
      </c>
      <c r="R80" s="3" t="s">
        <v>70</v>
      </c>
      <c r="S80" s="11" t="s">
        <v>82</v>
      </c>
      <c r="T80" s="201" t="s">
        <v>397</v>
      </c>
      <c r="U80" s="11" t="s">
        <v>133</v>
      </c>
      <c r="V80" s="3" t="s">
        <v>14</v>
      </c>
      <c r="W80" s="201" t="s">
        <v>15</v>
      </c>
      <c r="X80" s="201" t="s">
        <v>34</v>
      </c>
      <c r="Y80" s="201" t="s">
        <v>8</v>
      </c>
      <c r="Z80" s="201" t="s">
        <v>52</v>
      </c>
      <c r="AA80" s="201" t="s">
        <v>42</v>
      </c>
      <c r="AB80" s="201">
        <v>2</v>
      </c>
      <c r="AC80" s="201">
        <v>2</v>
      </c>
      <c r="AD80" s="201" t="s">
        <v>855</v>
      </c>
      <c r="AE80" s="201">
        <v>2</v>
      </c>
      <c r="AF80" s="201" t="s">
        <v>1059</v>
      </c>
      <c r="AG80" s="201">
        <v>2</v>
      </c>
      <c r="AH80" s="142">
        <v>2</v>
      </c>
      <c r="AI80" s="142" t="s">
        <v>1240</v>
      </c>
      <c r="AJ80" s="201">
        <v>2</v>
      </c>
      <c r="AK80" s="201"/>
      <c r="AL80" s="201"/>
      <c r="AM80" s="28">
        <v>2</v>
      </c>
      <c r="AN80" s="76"/>
      <c r="AO80" s="76"/>
      <c r="AP80" s="132">
        <v>0.12</v>
      </c>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row>
    <row r="81" spans="1:158" s="6" customFormat="1" ht="112.5">
      <c r="A81" s="319" t="s">
        <v>544</v>
      </c>
      <c r="B81" s="244">
        <f>(E81+E84+E87+E91+E95)</f>
        <v>36.55442157482665</v>
      </c>
      <c r="C81" s="258" t="s">
        <v>454</v>
      </c>
      <c r="D81" s="248">
        <v>15</v>
      </c>
      <c r="E81" s="244">
        <f>(SUM(G81:G83)*D81)/100</f>
        <v>12.80442157482665</v>
      </c>
      <c r="F81" s="246" t="s">
        <v>455</v>
      </c>
      <c r="G81" s="253">
        <f>(SUM(K81:K82)*H81)/100</f>
        <v>35.362810498844325</v>
      </c>
      <c r="H81" s="248">
        <v>50</v>
      </c>
      <c r="I81" s="192" t="s">
        <v>683</v>
      </c>
      <c r="J81" s="193" t="s">
        <v>456</v>
      </c>
      <c r="K81" s="193">
        <f t="shared" si="4"/>
        <v>51.59562099768865</v>
      </c>
      <c r="L81" s="52">
        <v>50</v>
      </c>
      <c r="M81" s="53">
        <v>9361333</v>
      </c>
      <c r="N81" s="54">
        <v>9861333</v>
      </c>
      <c r="O81" s="101">
        <f t="shared" si="3"/>
        <v>10176032</v>
      </c>
      <c r="P81" s="37" t="s">
        <v>100</v>
      </c>
      <c r="Q81" s="37" t="s">
        <v>77</v>
      </c>
      <c r="R81" s="37" t="s">
        <v>25</v>
      </c>
      <c r="S81" s="37" t="s">
        <v>82</v>
      </c>
      <c r="T81" s="193" t="s">
        <v>457</v>
      </c>
      <c r="U81" s="193" t="s">
        <v>458</v>
      </c>
      <c r="V81" s="37" t="s">
        <v>26</v>
      </c>
      <c r="W81" s="193" t="s">
        <v>27</v>
      </c>
      <c r="X81" s="193" t="s">
        <v>28</v>
      </c>
      <c r="Y81" s="193" t="s">
        <v>31</v>
      </c>
      <c r="Z81" s="193" t="s">
        <v>29</v>
      </c>
      <c r="AA81" s="193" t="s">
        <v>30</v>
      </c>
      <c r="AB81" s="54">
        <v>250000</v>
      </c>
      <c r="AC81" s="54">
        <v>10075547</v>
      </c>
      <c r="AD81" s="162" t="s">
        <v>802</v>
      </c>
      <c r="AE81" s="163">
        <v>0</v>
      </c>
      <c r="AF81" s="162" t="s">
        <v>995</v>
      </c>
      <c r="AG81" s="162">
        <v>250000</v>
      </c>
      <c r="AH81" s="162">
        <v>100485</v>
      </c>
      <c r="AI81" s="164" t="s">
        <v>1127</v>
      </c>
      <c r="AJ81" s="54">
        <v>250000</v>
      </c>
      <c r="AK81" s="54"/>
      <c r="AL81" s="54"/>
      <c r="AM81" s="55">
        <v>250000</v>
      </c>
      <c r="AN81" s="73"/>
      <c r="AO81" s="73"/>
      <c r="AP81" s="132">
        <v>0.0375</v>
      </c>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row>
    <row r="82" spans="1:158" s="6" customFormat="1" ht="85.5" customHeight="1">
      <c r="A82" s="320"/>
      <c r="B82" s="282"/>
      <c r="C82" s="258"/>
      <c r="D82" s="248"/>
      <c r="E82" s="249"/>
      <c r="F82" s="246"/>
      <c r="G82" s="254"/>
      <c r="H82" s="248"/>
      <c r="I82" s="192" t="s">
        <v>684</v>
      </c>
      <c r="J82" s="193" t="s">
        <v>459</v>
      </c>
      <c r="K82" s="193">
        <f t="shared" si="4"/>
        <v>19.13</v>
      </c>
      <c r="L82" s="52">
        <v>50</v>
      </c>
      <c r="M82" s="193" t="s">
        <v>99</v>
      </c>
      <c r="N82" s="54">
        <v>25000</v>
      </c>
      <c r="O82" s="101">
        <f t="shared" si="3"/>
        <v>9565</v>
      </c>
      <c r="P82" s="37" t="s">
        <v>100</v>
      </c>
      <c r="Q82" s="37" t="s">
        <v>77</v>
      </c>
      <c r="R82" s="37" t="s">
        <v>25</v>
      </c>
      <c r="S82" s="37" t="s">
        <v>82</v>
      </c>
      <c r="T82" s="193" t="s">
        <v>457</v>
      </c>
      <c r="U82" s="193" t="s">
        <v>458</v>
      </c>
      <c r="V82" s="37" t="s">
        <v>26</v>
      </c>
      <c r="W82" s="193" t="s">
        <v>27</v>
      </c>
      <c r="X82" s="193" t="s">
        <v>28</v>
      </c>
      <c r="Y82" s="193" t="s">
        <v>31</v>
      </c>
      <c r="Z82" s="193" t="s">
        <v>29</v>
      </c>
      <c r="AA82" s="193" t="s">
        <v>30</v>
      </c>
      <c r="AB82" s="54">
        <v>6250</v>
      </c>
      <c r="AC82" s="54">
        <v>5796</v>
      </c>
      <c r="AD82" s="163" t="s">
        <v>803</v>
      </c>
      <c r="AE82" s="163">
        <v>1973</v>
      </c>
      <c r="AF82" s="162" t="s">
        <v>996</v>
      </c>
      <c r="AG82" s="162">
        <v>6250</v>
      </c>
      <c r="AH82" s="162">
        <v>1796</v>
      </c>
      <c r="AI82" s="162" t="s">
        <v>1128</v>
      </c>
      <c r="AJ82" s="54">
        <v>6250</v>
      </c>
      <c r="AK82" s="54"/>
      <c r="AL82" s="54"/>
      <c r="AM82" s="55">
        <v>6250</v>
      </c>
      <c r="AN82" s="73"/>
      <c r="AO82" s="73"/>
      <c r="AP82" s="132">
        <v>0.0375</v>
      </c>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row>
    <row r="83" spans="1:158" s="6" customFormat="1" ht="110.25" customHeight="1">
      <c r="A83" s="320"/>
      <c r="B83" s="282"/>
      <c r="C83" s="258"/>
      <c r="D83" s="248"/>
      <c r="E83" s="245"/>
      <c r="F83" s="196" t="s">
        <v>460</v>
      </c>
      <c r="G83" s="204">
        <f>(K83*H83)/100</f>
        <v>50</v>
      </c>
      <c r="H83" s="192">
        <v>50</v>
      </c>
      <c r="I83" s="192" t="s">
        <v>629</v>
      </c>
      <c r="J83" s="193" t="s">
        <v>460</v>
      </c>
      <c r="K83" s="193">
        <f t="shared" si="4"/>
        <v>100</v>
      </c>
      <c r="L83" s="48">
        <v>100</v>
      </c>
      <c r="M83" s="193" t="s">
        <v>99</v>
      </c>
      <c r="N83" s="48">
        <v>1</v>
      </c>
      <c r="O83" s="101">
        <f t="shared" si="3"/>
        <v>1</v>
      </c>
      <c r="P83" s="37" t="s">
        <v>100</v>
      </c>
      <c r="Q83" s="37" t="s">
        <v>77</v>
      </c>
      <c r="R83" s="37" t="s">
        <v>32</v>
      </c>
      <c r="S83" s="37" t="s">
        <v>82</v>
      </c>
      <c r="T83" s="193" t="s">
        <v>457</v>
      </c>
      <c r="U83" s="193" t="s">
        <v>458</v>
      </c>
      <c r="V83" s="37" t="s">
        <v>26</v>
      </c>
      <c r="W83" s="193" t="s">
        <v>27</v>
      </c>
      <c r="X83" s="193" t="s">
        <v>28</v>
      </c>
      <c r="Y83" s="193" t="s">
        <v>31</v>
      </c>
      <c r="Z83" s="193" t="s">
        <v>29</v>
      </c>
      <c r="AA83" s="193" t="s">
        <v>30</v>
      </c>
      <c r="AB83" s="193">
        <v>0</v>
      </c>
      <c r="AC83" s="193">
        <v>1</v>
      </c>
      <c r="AD83" s="193" t="s">
        <v>804</v>
      </c>
      <c r="AE83" s="193">
        <v>0</v>
      </c>
      <c r="AF83" s="54" t="s">
        <v>997</v>
      </c>
      <c r="AG83" s="193">
        <v>1</v>
      </c>
      <c r="AH83" s="193">
        <v>0</v>
      </c>
      <c r="AI83" s="193" t="s">
        <v>1244</v>
      </c>
      <c r="AJ83" s="193">
        <v>1</v>
      </c>
      <c r="AK83" s="193"/>
      <c r="AL83" s="193"/>
      <c r="AM83" s="50">
        <v>1</v>
      </c>
      <c r="AN83" s="73"/>
      <c r="AO83" s="73"/>
      <c r="AP83" s="132">
        <v>0.075</v>
      </c>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row>
    <row r="84" spans="1:158" s="6" customFormat="1" ht="78.75" customHeight="1">
      <c r="A84" s="320"/>
      <c r="B84" s="282"/>
      <c r="C84" s="290" t="s">
        <v>465</v>
      </c>
      <c r="D84" s="248">
        <v>20</v>
      </c>
      <c r="E84" s="244">
        <f>(SUM(G84:G86)*D84)/100</f>
        <v>0</v>
      </c>
      <c r="F84" s="246" t="s">
        <v>461</v>
      </c>
      <c r="G84" s="253">
        <f>(SUM(K84:K85)*H84)/100</f>
        <v>0</v>
      </c>
      <c r="H84" s="248">
        <v>75</v>
      </c>
      <c r="I84" s="192" t="s">
        <v>636</v>
      </c>
      <c r="J84" s="193" t="s">
        <v>462</v>
      </c>
      <c r="K84" s="193">
        <f t="shared" si="4"/>
        <v>0</v>
      </c>
      <c r="L84" s="48">
        <v>50</v>
      </c>
      <c r="M84" s="193" t="s">
        <v>99</v>
      </c>
      <c r="N84" s="192">
        <v>1</v>
      </c>
      <c r="O84" s="101">
        <f t="shared" si="3"/>
        <v>0</v>
      </c>
      <c r="P84" s="37" t="s">
        <v>100</v>
      </c>
      <c r="Q84" s="37" t="s">
        <v>77</v>
      </c>
      <c r="R84" s="37" t="s">
        <v>33</v>
      </c>
      <c r="S84" s="37" t="s">
        <v>82</v>
      </c>
      <c r="T84" s="193" t="s">
        <v>463</v>
      </c>
      <c r="U84" s="193" t="s">
        <v>464</v>
      </c>
      <c r="V84" s="37" t="s">
        <v>60</v>
      </c>
      <c r="W84" s="193" t="s">
        <v>27</v>
      </c>
      <c r="X84" s="193" t="s">
        <v>28</v>
      </c>
      <c r="Y84" s="193" t="s">
        <v>31</v>
      </c>
      <c r="Z84" s="193" t="s">
        <v>29</v>
      </c>
      <c r="AA84" s="193" t="s">
        <v>30</v>
      </c>
      <c r="AB84" s="193">
        <v>0</v>
      </c>
      <c r="AC84" s="193">
        <v>0</v>
      </c>
      <c r="AD84" s="193" t="s">
        <v>809</v>
      </c>
      <c r="AE84" s="193">
        <v>0</v>
      </c>
      <c r="AF84" s="54" t="s">
        <v>998</v>
      </c>
      <c r="AG84" s="193">
        <v>0</v>
      </c>
      <c r="AH84" s="193">
        <v>0</v>
      </c>
      <c r="AI84" s="193" t="s">
        <v>1131</v>
      </c>
      <c r="AJ84" s="193">
        <v>0</v>
      </c>
      <c r="AK84" s="193"/>
      <c r="AL84" s="193"/>
      <c r="AM84" s="50">
        <v>1</v>
      </c>
      <c r="AN84" s="73"/>
      <c r="AO84" s="73"/>
      <c r="AP84" s="132">
        <v>0.075</v>
      </c>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row>
    <row r="85" spans="1:158" s="6" customFormat="1" ht="78.75" customHeight="1">
      <c r="A85" s="320"/>
      <c r="B85" s="282"/>
      <c r="C85" s="282"/>
      <c r="D85" s="248"/>
      <c r="E85" s="249"/>
      <c r="F85" s="246"/>
      <c r="G85" s="254"/>
      <c r="H85" s="248"/>
      <c r="I85" s="192" t="s">
        <v>637</v>
      </c>
      <c r="J85" s="193" t="s">
        <v>466</v>
      </c>
      <c r="K85" s="193">
        <f t="shared" si="4"/>
        <v>0</v>
      </c>
      <c r="L85" s="48">
        <v>50</v>
      </c>
      <c r="M85" s="193" t="s">
        <v>99</v>
      </c>
      <c r="N85" s="192">
        <v>1</v>
      </c>
      <c r="O85" s="101">
        <f t="shared" si="3"/>
        <v>0</v>
      </c>
      <c r="P85" s="37" t="s">
        <v>100</v>
      </c>
      <c r="Q85" s="37" t="s">
        <v>77</v>
      </c>
      <c r="R85" s="37" t="s">
        <v>33</v>
      </c>
      <c r="S85" s="37" t="s">
        <v>82</v>
      </c>
      <c r="T85" s="193" t="s">
        <v>463</v>
      </c>
      <c r="U85" s="193" t="s">
        <v>464</v>
      </c>
      <c r="V85" s="37" t="s">
        <v>60</v>
      </c>
      <c r="W85" s="193" t="s">
        <v>27</v>
      </c>
      <c r="X85" s="193" t="s">
        <v>28</v>
      </c>
      <c r="Y85" s="193" t="s">
        <v>31</v>
      </c>
      <c r="Z85" s="193" t="s">
        <v>29</v>
      </c>
      <c r="AA85" s="193" t="s">
        <v>30</v>
      </c>
      <c r="AB85" s="193">
        <v>0</v>
      </c>
      <c r="AC85" s="193">
        <v>0</v>
      </c>
      <c r="AD85" s="193" t="s">
        <v>808</v>
      </c>
      <c r="AE85" s="193">
        <v>0</v>
      </c>
      <c r="AF85" s="54" t="s">
        <v>998</v>
      </c>
      <c r="AG85" s="193">
        <v>0</v>
      </c>
      <c r="AH85" s="193">
        <v>0</v>
      </c>
      <c r="AI85" s="193" t="s">
        <v>1132</v>
      </c>
      <c r="AJ85" s="193">
        <v>0</v>
      </c>
      <c r="AK85" s="193"/>
      <c r="AL85" s="193"/>
      <c r="AM85" s="50">
        <v>1</v>
      </c>
      <c r="AN85" s="73"/>
      <c r="AO85" s="73"/>
      <c r="AP85" s="132">
        <v>0.075</v>
      </c>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row>
    <row r="86" spans="1:158" s="6" customFormat="1" ht="78.75" customHeight="1">
      <c r="A86" s="320"/>
      <c r="B86" s="282"/>
      <c r="C86" s="283"/>
      <c r="D86" s="248"/>
      <c r="E86" s="245"/>
      <c r="F86" s="196" t="s">
        <v>467</v>
      </c>
      <c r="G86" s="204">
        <f>(K86*H86)/100</f>
        <v>0</v>
      </c>
      <c r="H86" s="192">
        <v>25</v>
      </c>
      <c r="I86" s="192" t="s">
        <v>630</v>
      </c>
      <c r="J86" s="193" t="s">
        <v>468</v>
      </c>
      <c r="K86" s="193">
        <f t="shared" si="4"/>
        <v>0</v>
      </c>
      <c r="L86" s="48">
        <v>100</v>
      </c>
      <c r="M86" s="193" t="s">
        <v>99</v>
      </c>
      <c r="N86" s="192">
        <v>1</v>
      </c>
      <c r="O86" s="101">
        <f t="shared" si="3"/>
        <v>0</v>
      </c>
      <c r="P86" s="37" t="s">
        <v>100</v>
      </c>
      <c r="Q86" s="37" t="s">
        <v>77</v>
      </c>
      <c r="R86" s="37" t="s">
        <v>33</v>
      </c>
      <c r="S86" s="37" t="s">
        <v>82</v>
      </c>
      <c r="T86" s="193" t="s">
        <v>463</v>
      </c>
      <c r="U86" s="193" t="s">
        <v>464</v>
      </c>
      <c r="V86" s="37" t="s">
        <v>26</v>
      </c>
      <c r="W86" s="193" t="s">
        <v>27</v>
      </c>
      <c r="X86" s="193" t="s">
        <v>56</v>
      </c>
      <c r="Y86" s="193" t="s">
        <v>31</v>
      </c>
      <c r="Z86" s="193" t="s">
        <v>29</v>
      </c>
      <c r="AA86" s="193" t="s">
        <v>30</v>
      </c>
      <c r="AB86" s="193">
        <v>0</v>
      </c>
      <c r="AC86" s="193">
        <v>0</v>
      </c>
      <c r="AD86" s="193" t="s">
        <v>810</v>
      </c>
      <c r="AE86" s="193">
        <v>0</v>
      </c>
      <c r="AF86" s="54" t="s">
        <v>999</v>
      </c>
      <c r="AG86" s="193">
        <v>0</v>
      </c>
      <c r="AH86" s="193">
        <v>0</v>
      </c>
      <c r="AI86" s="193" t="s">
        <v>999</v>
      </c>
      <c r="AJ86" s="193">
        <v>0</v>
      </c>
      <c r="AK86" s="193"/>
      <c r="AL86" s="193"/>
      <c r="AM86" s="50">
        <v>1</v>
      </c>
      <c r="AN86" s="73"/>
      <c r="AO86" s="73"/>
      <c r="AP86" s="132">
        <v>0.05</v>
      </c>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row>
    <row r="87" spans="1:158" s="6" customFormat="1" ht="102.75" customHeight="1">
      <c r="A87" s="320"/>
      <c r="B87" s="282"/>
      <c r="C87" s="258" t="s">
        <v>469</v>
      </c>
      <c r="D87" s="248">
        <v>20</v>
      </c>
      <c r="E87" s="251">
        <f>(SUM(G87:G90)*D87)/100</f>
        <v>4.999999999999999</v>
      </c>
      <c r="F87" s="62" t="s">
        <v>470</v>
      </c>
      <c r="G87" s="204">
        <f>(K87*H87)/100</f>
        <v>24.999999999999996</v>
      </c>
      <c r="H87" s="192">
        <v>25</v>
      </c>
      <c r="I87" s="192" t="s">
        <v>687</v>
      </c>
      <c r="J87" s="193" t="s">
        <v>471</v>
      </c>
      <c r="K87" s="193">
        <f t="shared" si="4"/>
        <v>99.99999999999999</v>
      </c>
      <c r="L87" s="48">
        <v>100</v>
      </c>
      <c r="M87" s="35">
        <v>0.9</v>
      </c>
      <c r="N87" s="44">
        <v>0.9</v>
      </c>
      <c r="O87" s="44">
        <f>AVERAGE(AC87,AE87)</f>
        <v>0.8999999999999999</v>
      </c>
      <c r="P87" s="37" t="s">
        <v>95</v>
      </c>
      <c r="Q87" s="37" t="s">
        <v>77</v>
      </c>
      <c r="R87" s="37" t="s">
        <v>32</v>
      </c>
      <c r="S87" s="37" t="s">
        <v>84</v>
      </c>
      <c r="T87" s="193" t="s">
        <v>463</v>
      </c>
      <c r="U87" s="193" t="s">
        <v>464</v>
      </c>
      <c r="V87" s="37" t="s">
        <v>14</v>
      </c>
      <c r="W87" s="193" t="s">
        <v>15</v>
      </c>
      <c r="X87" s="193" t="s">
        <v>16</v>
      </c>
      <c r="Y87" s="193" t="s">
        <v>31</v>
      </c>
      <c r="Z87" s="193" t="s">
        <v>51</v>
      </c>
      <c r="AA87" s="193" t="s">
        <v>38</v>
      </c>
      <c r="AB87" s="35">
        <v>0.9</v>
      </c>
      <c r="AC87" s="44">
        <v>0.86</v>
      </c>
      <c r="AD87" s="193" t="s">
        <v>811</v>
      </c>
      <c r="AE87" s="44">
        <v>0.94</v>
      </c>
      <c r="AF87" s="54" t="s">
        <v>1000</v>
      </c>
      <c r="AG87" s="193">
        <v>90</v>
      </c>
      <c r="AH87" s="44">
        <v>0.94</v>
      </c>
      <c r="AI87" s="193" t="s">
        <v>1000</v>
      </c>
      <c r="AJ87" s="193">
        <v>90</v>
      </c>
      <c r="AK87" s="193"/>
      <c r="AL87" s="193"/>
      <c r="AM87" s="50">
        <v>90</v>
      </c>
      <c r="AN87" s="73"/>
      <c r="AO87" s="73"/>
      <c r="AP87" s="132">
        <v>0.05</v>
      </c>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row>
    <row r="88" spans="1:158" s="6" customFormat="1" ht="78.75" customHeight="1">
      <c r="A88" s="320"/>
      <c r="B88" s="282"/>
      <c r="C88" s="258"/>
      <c r="D88" s="248"/>
      <c r="E88" s="251"/>
      <c r="F88" s="62" t="s">
        <v>472</v>
      </c>
      <c r="G88" s="204">
        <f>(K88*H88)/100</f>
        <v>0</v>
      </c>
      <c r="H88" s="192">
        <v>25</v>
      </c>
      <c r="I88" s="192" t="s">
        <v>631</v>
      </c>
      <c r="J88" s="193" t="s">
        <v>473</v>
      </c>
      <c r="K88" s="193">
        <f t="shared" si="4"/>
        <v>0</v>
      </c>
      <c r="L88" s="48">
        <v>100</v>
      </c>
      <c r="M88" s="193">
        <v>1</v>
      </c>
      <c r="N88" s="193">
        <v>1</v>
      </c>
      <c r="O88" s="101">
        <f t="shared" si="3"/>
        <v>0</v>
      </c>
      <c r="P88" s="37" t="s">
        <v>100</v>
      </c>
      <c r="Q88" s="37" t="s">
        <v>77</v>
      </c>
      <c r="R88" s="37" t="s">
        <v>33</v>
      </c>
      <c r="S88" s="37" t="s">
        <v>82</v>
      </c>
      <c r="T88" s="193" t="s">
        <v>463</v>
      </c>
      <c r="U88" s="193" t="s">
        <v>464</v>
      </c>
      <c r="V88" s="37" t="s">
        <v>14</v>
      </c>
      <c r="W88" s="193" t="s">
        <v>27</v>
      </c>
      <c r="X88" s="193" t="s">
        <v>56</v>
      </c>
      <c r="Y88" s="193" t="s">
        <v>8</v>
      </c>
      <c r="Z88" s="193" t="s">
        <v>29</v>
      </c>
      <c r="AA88" s="193" t="s">
        <v>43</v>
      </c>
      <c r="AB88" s="193">
        <v>0</v>
      </c>
      <c r="AC88" s="193">
        <v>0</v>
      </c>
      <c r="AD88" s="193" t="s">
        <v>812</v>
      </c>
      <c r="AE88" s="193">
        <v>0</v>
      </c>
      <c r="AF88" s="54" t="s">
        <v>1001</v>
      </c>
      <c r="AG88" s="193">
        <v>0</v>
      </c>
      <c r="AH88" s="193">
        <v>0</v>
      </c>
      <c r="AI88" s="193" t="s">
        <v>1245</v>
      </c>
      <c r="AJ88" s="193">
        <v>0</v>
      </c>
      <c r="AK88" s="193"/>
      <c r="AL88" s="193"/>
      <c r="AM88" s="50">
        <v>1</v>
      </c>
      <c r="AN88" s="73"/>
      <c r="AO88" s="73"/>
      <c r="AP88" s="132">
        <v>0.05</v>
      </c>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row>
    <row r="89" spans="1:158" s="6" customFormat="1" ht="78.75" customHeight="1">
      <c r="A89" s="320"/>
      <c r="B89" s="282"/>
      <c r="C89" s="258"/>
      <c r="D89" s="248"/>
      <c r="E89" s="251"/>
      <c r="F89" s="246" t="s">
        <v>474</v>
      </c>
      <c r="G89" s="253">
        <f>(SUM(K89:K90)*H89)/100</f>
        <v>0</v>
      </c>
      <c r="H89" s="248">
        <v>50</v>
      </c>
      <c r="I89" s="192" t="s">
        <v>688</v>
      </c>
      <c r="J89" s="193" t="s">
        <v>475</v>
      </c>
      <c r="K89" s="193">
        <f t="shared" si="4"/>
        <v>0</v>
      </c>
      <c r="L89" s="48">
        <v>50</v>
      </c>
      <c r="M89" s="193" t="s">
        <v>99</v>
      </c>
      <c r="N89" s="48">
        <v>1</v>
      </c>
      <c r="O89" s="101">
        <f t="shared" si="3"/>
        <v>0</v>
      </c>
      <c r="P89" s="37" t="s">
        <v>100</v>
      </c>
      <c r="Q89" s="37" t="s">
        <v>77</v>
      </c>
      <c r="R89" s="37" t="s">
        <v>33</v>
      </c>
      <c r="S89" s="37" t="s">
        <v>82</v>
      </c>
      <c r="T89" s="193" t="s">
        <v>463</v>
      </c>
      <c r="U89" s="193" t="s">
        <v>464</v>
      </c>
      <c r="V89" s="37" t="s">
        <v>26</v>
      </c>
      <c r="W89" s="193" t="s">
        <v>27</v>
      </c>
      <c r="X89" s="193" t="s">
        <v>28</v>
      </c>
      <c r="Y89" s="193" t="s">
        <v>31</v>
      </c>
      <c r="Z89" s="193" t="s">
        <v>29</v>
      </c>
      <c r="AA89" s="193" t="s">
        <v>43</v>
      </c>
      <c r="AB89" s="193">
        <v>0</v>
      </c>
      <c r="AC89" s="193">
        <v>0</v>
      </c>
      <c r="AD89" s="193" t="s">
        <v>813</v>
      </c>
      <c r="AE89" s="193">
        <v>0</v>
      </c>
      <c r="AF89" s="54" t="s">
        <v>1002</v>
      </c>
      <c r="AG89" s="193">
        <v>0</v>
      </c>
      <c r="AH89" s="193"/>
      <c r="AI89" s="193" t="s">
        <v>1133</v>
      </c>
      <c r="AJ89" s="193">
        <v>0</v>
      </c>
      <c r="AK89" s="193"/>
      <c r="AL89" s="193"/>
      <c r="AM89" s="50">
        <v>1</v>
      </c>
      <c r="AN89" s="73"/>
      <c r="AO89" s="73"/>
      <c r="AP89" s="132">
        <v>0.05</v>
      </c>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row>
    <row r="90" spans="1:158" s="6" customFormat="1" ht="78.75" customHeight="1">
      <c r="A90" s="320"/>
      <c r="B90" s="282"/>
      <c r="C90" s="258"/>
      <c r="D90" s="248"/>
      <c r="E90" s="252"/>
      <c r="F90" s="246"/>
      <c r="G90" s="254"/>
      <c r="H90" s="248"/>
      <c r="I90" s="192" t="s">
        <v>689</v>
      </c>
      <c r="J90" s="193" t="s">
        <v>476</v>
      </c>
      <c r="K90" s="193">
        <f t="shared" si="4"/>
        <v>0</v>
      </c>
      <c r="L90" s="48">
        <v>50</v>
      </c>
      <c r="M90" s="193" t="s">
        <v>99</v>
      </c>
      <c r="N90" s="48">
        <v>1</v>
      </c>
      <c r="O90" s="101">
        <f t="shared" si="3"/>
        <v>0</v>
      </c>
      <c r="P90" s="37" t="s">
        <v>100</v>
      </c>
      <c r="Q90" s="37" t="s">
        <v>77</v>
      </c>
      <c r="R90" s="37" t="s">
        <v>33</v>
      </c>
      <c r="S90" s="37" t="s">
        <v>82</v>
      </c>
      <c r="T90" s="193" t="s">
        <v>463</v>
      </c>
      <c r="U90" s="193" t="s">
        <v>464</v>
      </c>
      <c r="V90" s="37" t="s">
        <v>14</v>
      </c>
      <c r="W90" s="193" t="s">
        <v>15</v>
      </c>
      <c r="X90" s="193" t="s">
        <v>55</v>
      </c>
      <c r="Y90" s="193" t="s">
        <v>31</v>
      </c>
      <c r="Z90" s="193" t="s">
        <v>29</v>
      </c>
      <c r="AA90" s="193" t="s">
        <v>30</v>
      </c>
      <c r="AB90" s="193">
        <v>0</v>
      </c>
      <c r="AC90" s="193">
        <v>0</v>
      </c>
      <c r="AD90" s="193" t="s">
        <v>813</v>
      </c>
      <c r="AE90" s="193">
        <v>0</v>
      </c>
      <c r="AF90" s="54" t="s">
        <v>1002</v>
      </c>
      <c r="AG90" s="193">
        <v>0</v>
      </c>
      <c r="AH90" s="193"/>
      <c r="AI90" s="193" t="s">
        <v>1134</v>
      </c>
      <c r="AJ90" s="193">
        <v>0</v>
      </c>
      <c r="AK90" s="193"/>
      <c r="AL90" s="193"/>
      <c r="AM90" s="50">
        <v>1</v>
      </c>
      <c r="AN90" s="73"/>
      <c r="AO90" s="73"/>
      <c r="AP90" s="132">
        <v>0.05</v>
      </c>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row>
    <row r="91" spans="1:158" s="6" customFormat="1" ht="78.75" customHeight="1">
      <c r="A91" s="320"/>
      <c r="B91" s="282"/>
      <c r="C91" s="290" t="s">
        <v>477</v>
      </c>
      <c r="D91" s="248">
        <v>25</v>
      </c>
      <c r="E91" s="244">
        <f>(G91*D91)/100</f>
        <v>18.75</v>
      </c>
      <c r="F91" s="246" t="s">
        <v>478</v>
      </c>
      <c r="G91" s="253">
        <f>(SUM(K91:K94)*H91)/100</f>
        <v>75</v>
      </c>
      <c r="H91" s="248">
        <v>100</v>
      </c>
      <c r="I91" s="192" t="s">
        <v>690</v>
      </c>
      <c r="J91" s="193" t="s">
        <v>479</v>
      </c>
      <c r="K91" s="193">
        <f t="shared" si="4"/>
        <v>0</v>
      </c>
      <c r="L91" s="48">
        <v>25</v>
      </c>
      <c r="M91" s="48">
        <v>1</v>
      </c>
      <c r="N91" s="48">
        <v>1</v>
      </c>
      <c r="O91" s="101">
        <f t="shared" si="3"/>
        <v>0</v>
      </c>
      <c r="P91" s="37" t="s">
        <v>100</v>
      </c>
      <c r="Q91" s="37" t="s">
        <v>77</v>
      </c>
      <c r="R91" s="37" t="s">
        <v>33</v>
      </c>
      <c r="S91" s="37" t="s">
        <v>82</v>
      </c>
      <c r="T91" s="193" t="s">
        <v>480</v>
      </c>
      <c r="U91" s="193" t="s">
        <v>481</v>
      </c>
      <c r="V91" s="37" t="s">
        <v>14</v>
      </c>
      <c r="W91" s="193" t="s">
        <v>15</v>
      </c>
      <c r="X91" s="193" t="s">
        <v>28</v>
      </c>
      <c r="Y91" s="193" t="s">
        <v>31</v>
      </c>
      <c r="Z91" s="193" t="s">
        <v>52</v>
      </c>
      <c r="AA91" s="193" t="s">
        <v>30</v>
      </c>
      <c r="AB91" s="193">
        <v>0</v>
      </c>
      <c r="AC91" s="193">
        <v>0</v>
      </c>
      <c r="AD91" s="193" t="s">
        <v>805</v>
      </c>
      <c r="AE91" s="193">
        <v>0</v>
      </c>
      <c r="AF91" s="54" t="s">
        <v>1003</v>
      </c>
      <c r="AG91" s="193">
        <v>0</v>
      </c>
      <c r="AH91" s="193"/>
      <c r="AI91" s="193" t="s">
        <v>1135</v>
      </c>
      <c r="AJ91" s="193">
        <v>0</v>
      </c>
      <c r="AK91" s="193"/>
      <c r="AL91" s="193"/>
      <c r="AM91" s="50">
        <v>1</v>
      </c>
      <c r="AN91" s="73"/>
      <c r="AO91" s="73"/>
      <c r="AP91" s="132">
        <v>0.0625</v>
      </c>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row>
    <row r="92" spans="1:158" s="6" customFormat="1" ht="97.5" customHeight="1">
      <c r="A92" s="320"/>
      <c r="B92" s="282"/>
      <c r="C92" s="282"/>
      <c r="D92" s="248"/>
      <c r="E92" s="249"/>
      <c r="F92" s="246"/>
      <c r="G92" s="335"/>
      <c r="H92" s="248"/>
      <c r="I92" s="192" t="s">
        <v>632</v>
      </c>
      <c r="J92" s="193" t="s">
        <v>482</v>
      </c>
      <c r="K92" s="193">
        <f t="shared" si="4"/>
        <v>25</v>
      </c>
      <c r="L92" s="48">
        <v>25</v>
      </c>
      <c r="M92" s="193" t="s">
        <v>99</v>
      </c>
      <c r="N92" s="48">
        <v>1</v>
      </c>
      <c r="O92" s="101">
        <f t="shared" si="3"/>
        <v>1</v>
      </c>
      <c r="P92" s="37" t="s">
        <v>100</v>
      </c>
      <c r="Q92" s="37" t="s">
        <v>77</v>
      </c>
      <c r="R92" s="37" t="s">
        <v>33</v>
      </c>
      <c r="S92" s="37" t="s">
        <v>82</v>
      </c>
      <c r="T92" s="193" t="s">
        <v>480</v>
      </c>
      <c r="U92" s="193" t="s">
        <v>481</v>
      </c>
      <c r="V92" s="37" t="s">
        <v>26</v>
      </c>
      <c r="W92" s="193" t="s">
        <v>58</v>
      </c>
      <c r="X92" s="193" t="s">
        <v>54</v>
      </c>
      <c r="Y92" s="193" t="s">
        <v>31</v>
      </c>
      <c r="Z92" s="193" t="s">
        <v>29</v>
      </c>
      <c r="AA92" s="193" t="s">
        <v>30</v>
      </c>
      <c r="AB92" s="193">
        <v>0</v>
      </c>
      <c r="AC92" s="193">
        <v>0</v>
      </c>
      <c r="AD92" s="193" t="s">
        <v>806</v>
      </c>
      <c r="AE92" s="193">
        <v>0</v>
      </c>
      <c r="AF92" s="54" t="s">
        <v>1004</v>
      </c>
      <c r="AG92" s="193">
        <v>0</v>
      </c>
      <c r="AH92" s="193">
        <v>1</v>
      </c>
      <c r="AI92" s="193" t="s">
        <v>1246</v>
      </c>
      <c r="AJ92" s="193">
        <v>0</v>
      </c>
      <c r="AK92" s="193"/>
      <c r="AL92" s="193"/>
      <c r="AM92" s="50">
        <v>1</v>
      </c>
      <c r="AN92" s="73"/>
      <c r="AO92" s="73"/>
      <c r="AP92" s="132">
        <v>0.0625</v>
      </c>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row>
    <row r="93" spans="1:158" s="6" customFormat="1" ht="78.75" customHeight="1">
      <c r="A93" s="320"/>
      <c r="B93" s="282"/>
      <c r="C93" s="282"/>
      <c r="D93" s="248"/>
      <c r="E93" s="249"/>
      <c r="F93" s="246"/>
      <c r="G93" s="335"/>
      <c r="H93" s="248"/>
      <c r="I93" s="192" t="s">
        <v>633</v>
      </c>
      <c r="J93" s="193" t="s">
        <v>483</v>
      </c>
      <c r="K93" s="193">
        <f t="shared" si="4"/>
        <v>25</v>
      </c>
      <c r="L93" s="48">
        <v>25</v>
      </c>
      <c r="M93" s="193" t="s">
        <v>99</v>
      </c>
      <c r="N93" s="48">
        <v>1</v>
      </c>
      <c r="O93" s="101">
        <f t="shared" si="3"/>
        <v>1</v>
      </c>
      <c r="P93" s="37" t="s">
        <v>100</v>
      </c>
      <c r="Q93" s="37" t="s">
        <v>77</v>
      </c>
      <c r="R93" s="37" t="s">
        <v>33</v>
      </c>
      <c r="S93" s="37" t="s">
        <v>82</v>
      </c>
      <c r="T93" s="193" t="s">
        <v>480</v>
      </c>
      <c r="U93" s="193" t="s">
        <v>481</v>
      </c>
      <c r="V93" s="37" t="s">
        <v>26</v>
      </c>
      <c r="W93" s="193" t="s">
        <v>58</v>
      </c>
      <c r="X93" s="193" t="s">
        <v>54</v>
      </c>
      <c r="Y93" s="193" t="s">
        <v>31</v>
      </c>
      <c r="Z93" s="193" t="s">
        <v>29</v>
      </c>
      <c r="AA93" s="193" t="s">
        <v>30</v>
      </c>
      <c r="AB93" s="193">
        <v>0</v>
      </c>
      <c r="AC93" s="193">
        <v>0</v>
      </c>
      <c r="AD93" s="193" t="s">
        <v>806</v>
      </c>
      <c r="AE93" s="193">
        <v>0</v>
      </c>
      <c r="AF93" s="54" t="s">
        <v>1004</v>
      </c>
      <c r="AG93" s="193">
        <v>0</v>
      </c>
      <c r="AH93" s="193">
        <v>1</v>
      </c>
      <c r="AI93" s="193" t="s">
        <v>1247</v>
      </c>
      <c r="AJ93" s="193">
        <v>0</v>
      </c>
      <c r="AK93" s="193"/>
      <c r="AL93" s="193"/>
      <c r="AM93" s="50">
        <v>1</v>
      </c>
      <c r="AN93" s="73"/>
      <c r="AO93" s="73"/>
      <c r="AP93" s="132">
        <v>0.0625</v>
      </c>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row>
    <row r="94" spans="1:158" s="6" customFormat="1" ht="78.75" customHeight="1">
      <c r="A94" s="320"/>
      <c r="B94" s="282"/>
      <c r="C94" s="283"/>
      <c r="D94" s="248"/>
      <c r="E94" s="245"/>
      <c r="F94" s="246"/>
      <c r="G94" s="254"/>
      <c r="H94" s="248"/>
      <c r="I94" s="192" t="s">
        <v>634</v>
      </c>
      <c r="J94" s="193" t="s">
        <v>484</v>
      </c>
      <c r="K94" s="193">
        <f t="shared" si="4"/>
        <v>25</v>
      </c>
      <c r="L94" s="48">
        <v>25</v>
      </c>
      <c r="M94" s="193" t="s">
        <v>99</v>
      </c>
      <c r="N94" s="48">
        <v>1</v>
      </c>
      <c r="O94" s="101">
        <f t="shared" si="3"/>
        <v>1</v>
      </c>
      <c r="P94" s="37" t="s">
        <v>100</v>
      </c>
      <c r="Q94" s="37" t="s">
        <v>77</v>
      </c>
      <c r="R94" s="37" t="s">
        <v>33</v>
      </c>
      <c r="S94" s="37" t="s">
        <v>82</v>
      </c>
      <c r="T94" s="193" t="s">
        <v>480</v>
      </c>
      <c r="U94" s="193" t="s">
        <v>485</v>
      </c>
      <c r="V94" s="37" t="s">
        <v>26</v>
      </c>
      <c r="W94" s="193" t="s">
        <v>58</v>
      </c>
      <c r="X94" s="193" t="s">
        <v>28</v>
      </c>
      <c r="Y94" s="193" t="s">
        <v>31</v>
      </c>
      <c r="Z94" s="193" t="s">
        <v>29</v>
      </c>
      <c r="AA94" s="193" t="s">
        <v>30</v>
      </c>
      <c r="AB94" s="193">
        <v>0</v>
      </c>
      <c r="AC94" s="193">
        <v>1</v>
      </c>
      <c r="AD94" s="193" t="s">
        <v>807</v>
      </c>
      <c r="AE94" s="193">
        <v>0</v>
      </c>
      <c r="AF94" s="54" t="s">
        <v>1005</v>
      </c>
      <c r="AG94" s="193">
        <v>0</v>
      </c>
      <c r="AH94" s="193">
        <v>0</v>
      </c>
      <c r="AI94" s="193" t="s">
        <v>1248</v>
      </c>
      <c r="AJ94" s="193">
        <v>0</v>
      </c>
      <c r="AK94" s="193"/>
      <c r="AL94" s="193"/>
      <c r="AM94" s="50">
        <v>1</v>
      </c>
      <c r="AN94" s="73"/>
      <c r="AO94" s="73"/>
      <c r="AP94" s="132">
        <v>0.0625</v>
      </c>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row>
    <row r="95" spans="1:158" s="6" customFormat="1" ht="90" customHeight="1">
      <c r="A95" s="320"/>
      <c r="B95" s="282"/>
      <c r="C95" s="258" t="s">
        <v>486</v>
      </c>
      <c r="D95" s="248">
        <v>20</v>
      </c>
      <c r="E95" s="244">
        <f>(SUM(G95:G98)*D95)/100</f>
        <v>0</v>
      </c>
      <c r="F95" s="62" t="s">
        <v>487</v>
      </c>
      <c r="G95" s="204">
        <f>(K95*H95)/100</f>
        <v>0</v>
      </c>
      <c r="H95" s="192">
        <v>25</v>
      </c>
      <c r="I95" s="192" t="s">
        <v>691</v>
      </c>
      <c r="J95" s="193" t="s">
        <v>488</v>
      </c>
      <c r="K95" s="193">
        <f t="shared" si="4"/>
        <v>0</v>
      </c>
      <c r="L95" s="48">
        <v>100</v>
      </c>
      <c r="M95" s="193" t="s">
        <v>99</v>
      </c>
      <c r="N95" s="48">
        <v>14</v>
      </c>
      <c r="O95" s="101">
        <f t="shared" si="3"/>
        <v>0</v>
      </c>
      <c r="P95" s="37" t="s">
        <v>100</v>
      </c>
      <c r="Q95" s="37" t="s">
        <v>77</v>
      </c>
      <c r="R95" s="37" t="s">
        <v>32</v>
      </c>
      <c r="S95" s="37" t="s">
        <v>82</v>
      </c>
      <c r="T95" s="193" t="s">
        <v>489</v>
      </c>
      <c r="U95" s="193" t="s">
        <v>490</v>
      </c>
      <c r="V95" s="37" t="s">
        <v>26</v>
      </c>
      <c r="W95" s="193" t="s">
        <v>27</v>
      </c>
      <c r="X95" s="193" t="s">
        <v>28</v>
      </c>
      <c r="Y95" s="193" t="s">
        <v>31</v>
      </c>
      <c r="Z95" s="193" t="s">
        <v>51</v>
      </c>
      <c r="AA95" s="193" t="s">
        <v>38</v>
      </c>
      <c r="AB95" s="193">
        <v>0</v>
      </c>
      <c r="AC95" s="193">
        <v>0</v>
      </c>
      <c r="AD95" s="193" t="s">
        <v>814</v>
      </c>
      <c r="AE95" s="193">
        <v>0</v>
      </c>
      <c r="AF95" s="54" t="s">
        <v>1006</v>
      </c>
      <c r="AG95" s="193">
        <v>7</v>
      </c>
      <c r="AH95" s="193"/>
      <c r="AI95" s="193" t="s">
        <v>1136</v>
      </c>
      <c r="AJ95" s="193">
        <v>7</v>
      </c>
      <c r="AK95" s="193"/>
      <c r="AL95" s="193"/>
      <c r="AM95" s="50">
        <v>0</v>
      </c>
      <c r="AN95" s="73"/>
      <c r="AO95" s="73"/>
      <c r="AP95" s="132">
        <v>0.05</v>
      </c>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row>
    <row r="96" spans="1:158" s="6" customFormat="1" ht="90" customHeight="1">
      <c r="A96" s="320"/>
      <c r="B96" s="282"/>
      <c r="C96" s="258"/>
      <c r="D96" s="248"/>
      <c r="E96" s="249"/>
      <c r="F96" s="62" t="s">
        <v>491</v>
      </c>
      <c r="G96" s="204">
        <f aca="true" t="shared" si="5" ref="G96:G103">(K96*H96)/100</f>
        <v>0</v>
      </c>
      <c r="H96" s="192">
        <v>25</v>
      </c>
      <c r="I96" s="192" t="s">
        <v>757</v>
      </c>
      <c r="J96" s="193" t="s">
        <v>492</v>
      </c>
      <c r="K96" s="193">
        <f t="shared" si="4"/>
        <v>0</v>
      </c>
      <c r="L96" s="48">
        <v>100</v>
      </c>
      <c r="M96" s="193" t="s">
        <v>99</v>
      </c>
      <c r="N96" s="48">
        <v>1</v>
      </c>
      <c r="O96" s="101">
        <f t="shared" si="3"/>
        <v>0</v>
      </c>
      <c r="P96" s="37" t="s">
        <v>100</v>
      </c>
      <c r="Q96" s="37" t="s">
        <v>77</v>
      </c>
      <c r="R96" s="37" t="s">
        <v>32</v>
      </c>
      <c r="S96" s="37" t="s">
        <v>82</v>
      </c>
      <c r="T96" s="193" t="s">
        <v>489</v>
      </c>
      <c r="U96" s="193" t="s">
        <v>490</v>
      </c>
      <c r="V96" s="37" t="s">
        <v>14</v>
      </c>
      <c r="W96" s="193" t="s">
        <v>15</v>
      </c>
      <c r="X96" s="193" t="s">
        <v>55</v>
      </c>
      <c r="Y96" s="193" t="s">
        <v>31</v>
      </c>
      <c r="Z96" s="193" t="s">
        <v>51</v>
      </c>
      <c r="AA96" s="193" t="s">
        <v>38</v>
      </c>
      <c r="AB96" s="193">
        <v>0</v>
      </c>
      <c r="AC96" s="193">
        <v>0</v>
      </c>
      <c r="AD96" s="193" t="s">
        <v>815</v>
      </c>
      <c r="AE96" s="193">
        <v>0</v>
      </c>
      <c r="AF96" s="54" t="s">
        <v>1007</v>
      </c>
      <c r="AG96" s="193">
        <v>0</v>
      </c>
      <c r="AH96" s="193"/>
      <c r="AI96" s="193" t="s">
        <v>1137</v>
      </c>
      <c r="AJ96" s="193">
        <v>0</v>
      </c>
      <c r="AK96" s="193"/>
      <c r="AL96" s="193"/>
      <c r="AM96" s="50">
        <v>1</v>
      </c>
      <c r="AN96" s="73"/>
      <c r="AO96" s="73"/>
      <c r="AP96" s="132">
        <v>0.05</v>
      </c>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row>
    <row r="97" spans="1:158" s="6" customFormat="1" ht="90" customHeight="1">
      <c r="A97" s="320"/>
      <c r="B97" s="282"/>
      <c r="C97" s="258"/>
      <c r="D97" s="248"/>
      <c r="E97" s="249"/>
      <c r="F97" s="62" t="s">
        <v>493</v>
      </c>
      <c r="G97" s="204">
        <f t="shared" si="5"/>
        <v>0</v>
      </c>
      <c r="H97" s="192">
        <v>25</v>
      </c>
      <c r="I97" s="192" t="s">
        <v>758</v>
      </c>
      <c r="J97" s="193" t="s">
        <v>494</v>
      </c>
      <c r="K97" s="193">
        <f t="shared" si="4"/>
        <v>0</v>
      </c>
      <c r="L97" s="48">
        <v>100</v>
      </c>
      <c r="M97" s="193" t="s">
        <v>99</v>
      </c>
      <c r="N97" s="48">
        <v>1</v>
      </c>
      <c r="O97" s="101">
        <f t="shared" si="3"/>
        <v>0</v>
      </c>
      <c r="P97" s="37" t="s">
        <v>100</v>
      </c>
      <c r="Q97" s="37" t="s">
        <v>77</v>
      </c>
      <c r="R97" s="37" t="s">
        <v>32</v>
      </c>
      <c r="S97" s="37" t="s">
        <v>82</v>
      </c>
      <c r="T97" s="193" t="s">
        <v>489</v>
      </c>
      <c r="U97" s="193" t="s">
        <v>490</v>
      </c>
      <c r="V97" s="37" t="s">
        <v>26</v>
      </c>
      <c r="W97" s="193" t="s">
        <v>27</v>
      </c>
      <c r="X97" s="193" t="s">
        <v>28</v>
      </c>
      <c r="Y97" s="193" t="s">
        <v>31</v>
      </c>
      <c r="Z97" s="193" t="s">
        <v>51</v>
      </c>
      <c r="AA97" s="193" t="s">
        <v>38</v>
      </c>
      <c r="AB97" s="193">
        <v>0</v>
      </c>
      <c r="AC97" s="193">
        <v>0</v>
      </c>
      <c r="AD97" s="193" t="s">
        <v>816</v>
      </c>
      <c r="AE97" s="193">
        <v>0</v>
      </c>
      <c r="AF97" s="54" t="s">
        <v>1006</v>
      </c>
      <c r="AG97" s="193">
        <v>0</v>
      </c>
      <c r="AH97" s="193"/>
      <c r="AI97" s="193" t="s">
        <v>1138</v>
      </c>
      <c r="AJ97" s="193">
        <v>0</v>
      </c>
      <c r="AK97" s="193"/>
      <c r="AL97" s="193"/>
      <c r="AM97" s="50">
        <v>1</v>
      </c>
      <c r="AN97" s="73"/>
      <c r="AO97" s="73"/>
      <c r="AP97" s="132">
        <v>0.05</v>
      </c>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row>
    <row r="98" spans="1:158" s="6" customFormat="1" ht="90" customHeight="1">
      <c r="A98" s="320"/>
      <c r="B98" s="282"/>
      <c r="C98" s="258"/>
      <c r="D98" s="248"/>
      <c r="E98" s="245"/>
      <c r="F98" s="62" t="s">
        <v>495</v>
      </c>
      <c r="G98" s="204">
        <f t="shared" si="5"/>
        <v>0</v>
      </c>
      <c r="H98" s="192">
        <v>25</v>
      </c>
      <c r="I98" s="192" t="s">
        <v>635</v>
      </c>
      <c r="J98" s="193" t="s">
        <v>496</v>
      </c>
      <c r="K98" s="193">
        <f t="shared" si="4"/>
        <v>0</v>
      </c>
      <c r="L98" s="48">
        <v>100</v>
      </c>
      <c r="M98" s="193" t="s">
        <v>99</v>
      </c>
      <c r="N98" s="48">
        <v>1</v>
      </c>
      <c r="O98" s="101">
        <f t="shared" si="3"/>
        <v>0</v>
      </c>
      <c r="P98" s="37" t="s">
        <v>100</v>
      </c>
      <c r="Q98" s="37" t="s">
        <v>77</v>
      </c>
      <c r="R98" s="37" t="s">
        <v>32</v>
      </c>
      <c r="S98" s="37" t="s">
        <v>82</v>
      </c>
      <c r="T98" s="193" t="s">
        <v>489</v>
      </c>
      <c r="U98" s="193" t="s">
        <v>497</v>
      </c>
      <c r="V98" s="37" t="s">
        <v>14</v>
      </c>
      <c r="W98" s="193" t="s">
        <v>15</v>
      </c>
      <c r="X98" s="193" t="s">
        <v>54</v>
      </c>
      <c r="Y98" s="193" t="s">
        <v>31</v>
      </c>
      <c r="Z98" s="193" t="s">
        <v>51</v>
      </c>
      <c r="AA98" s="193" t="s">
        <v>38</v>
      </c>
      <c r="AB98" s="193">
        <v>0</v>
      </c>
      <c r="AC98" s="193">
        <v>0</v>
      </c>
      <c r="AD98" s="193" t="s">
        <v>817</v>
      </c>
      <c r="AE98" s="193">
        <v>0</v>
      </c>
      <c r="AF98" s="54" t="s">
        <v>1008</v>
      </c>
      <c r="AG98" s="193">
        <v>0</v>
      </c>
      <c r="AH98" s="193"/>
      <c r="AI98" s="193" t="s">
        <v>1249</v>
      </c>
      <c r="AJ98" s="193">
        <v>0</v>
      </c>
      <c r="AK98" s="193"/>
      <c r="AL98" s="193"/>
      <c r="AM98" s="50">
        <v>1</v>
      </c>
      <c r="AN98" s="73"/>
      <c r="AO98" s="73"/>
      <c r="AP98" s="132">
        <v>0.05</v>
      </c>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row>
    <row r="99" spans="1:158" s="6" customFormat="1" ht="56.25">
      <c r="A99" s="320"/>
      <c r="B99" s="190"/>
      <c r="C99" s="193" t="s">
        <v>756</v>
      </c>
      <c r="D99" s="214" t="s">
        <v>756</v>
      </c>
      <c r="E99" s="214"/>
      <c r="F99" s="214" t="s">
        <v>756</v>
      </c>
      <c r="G99" s="217" t="e">
        <f t="shared" si="5"/>
        <v>#VALUE!</v>
      </c>
      <c r="H99" s="214" t="s">
        <v>756</v>
      </c>
      <c r="I99" s="213" t="s">
        <v>685</v>
      </c>
      <c r="J99" s="214" t="s">
        <v>571</v>
      </c>
      <c r="K99" s="214" t="e">
        <f t="shared" si="4"/>
        <v>#VALUE!</v>
      </c>
      <c r="L99" s="214" t="s">
        <v>756</v>
      </c>
      <c r="M99" s="214" t="s">
        <v>756</v>
      </c>
      <c r="N99" s="218">
        <v>20</v>
      </c>
      <c r="O99" s="216">
        <f t="shared" si="3"/>
        <v>8.8</v>
      </c>
      <c r="P99" s="214" t="s">
        <v>756</v>
      </c>
      <c r="Q99" s="214" t="s">
        <v>756</v>
      </c>
      <c r="R99" s="214" t="s">
        <v>756</v>
      </c>
      <c r="S99" s="214" t="s">
        <v>756</v>
      </c>
      <c r="T99" s="214" t="s">
        <v>756</v>
      </c>
      <c r="U99" s="214" t="s">
        <v>756</v>
      </c>
      <c r="V99" s="214" t="s">
        <v>756</v>
      </c>
      <c r="W99" s="214" t="s">
        <v>756</v>
      </c>
      <c r="X99" s="214" t="s">
        <v>756</v>
      </c>
      <c r="Y99" s="214" t="s">
        <v>756</v>
      </c>
      <c r="Z99" s="214" t="s">
        <v>756</v>
      </c>
      <c r="AA99" s="214" t="s">
        <v>756</v>
      </c>
      <c r="AB99" s="214" t="s">
        <v>756</v>
      </c>
      <c r="AC99" s="214">
        <v>8.8</v>
      </c>
      <c r="AD99" s="214" t="s">
        <v>1097</v>
      </c>
      <c r="AE99" s="214"/>
      <c r="AF99" s="214"/>
      <c r="AG99" s="214" t="s">
        <v>756</v>
      </c>
      <c r="AH99" s="214"/>
      <c r="AI99" s="214" t="s">
        <v>1129</v>
      </c>
      <c r="AJ99" s="56" t="s">
        <v>756</v>
      </c>
      <c r="AK99" s="56"/>
      <c r="AL99" s="56"/>
      <c r="AM99" s="57" t="s">
        <v>756</v>
      </c>
      <c r="AN99" s="129"/>
      <c r="AO99" s="129"/>
      <c r="AP99" s="132" t="s">
        <v>756</v>
      </c>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row>
    <row r="100" spans="1:158" s="6" customFormat="1" ht="56.25">
      <c r="A100" s="320"/>
      <c r="B100" s="190"/>
      <c r="C100" s="193" t="s">
        <v>756</v>
      </c>
      <c r="D100" s="214" t="s">
        <v>756</v>
      </c>
      <c r="E100" s="214"/>
      <c r="F100" s="214" t="s">
        <v>756</v>
      </c>
      <c r="G100" s="217" t="e">
        <f t="shared" si="5"/>
        <v>#VALUE!</v>
      </c>
      <c r="H100" s="214" t="s">
        <v>756</v>
      </c>
      <c r="I100" s="213" t="s">
        <v>686</v>
      </c>
      <c r="J100" s="214" t="s">
        <v>572</v>
      </c>
      <c r="K100" s="214" t="e">
        <f t="shared" si="4"/>
        <v>#VALUE!</v>
      </c>
      <c r="L100" s="214" t="s">
        <v>756</v>
      </c>
      <c r="M100" s="214" t="s">
        <v>756</v>
      </c>
      <c r="N100" s="214">
        <v>100</v>
      </c>
      <c r="O100" s="216">
        <f t="shared" si="3"/>
        <v>99.9</v>
      </c>
      <c r="P100" s="214" t="s">
        <v>756</v>
      </c>
      <c r="Q100" s="214" t="s">
        <v>756</v>
      </c>
      <c r="R100" s="214" t="s">
        <v>756</v>
      </c>
      <c r="S100" s="214" t="s">
        <v>756</v>
      </c>
      <c r="T100" s="214" t="s">
        <v>756</v>
      </c>
      <c r="U100" s="214" t="s">
        <v>756</v>
      </c>
      <c r="V100" s="214" t="s">
        <v>756</v>
      </c>
      <c r="W100" s="214" t="s">
        <v>756</v>
      </c>
      <c r="X100" s="214" t="s">
        <v>756</v>
      </c>
      <c r="Y100" s="214" t="s">
        <v>756</v>
      </c>
      <c r="Z100" s="214" t="s">
        <v>756</v>
      </c>
      <c r="AA100" s="214" t="s">
        <v>756</v>
      </c>
      <c r="AB100" s="214" t="s">
        <v>756</v>
      </c>
      <c r="AC100" s="214">
        <v>99.9</v>
      </c>
      <c r="AD100" s="214" t="s">
        <v>1097</v>
      </c>
      <c r="AE100" s="214"/>
      <c r="AF100" s="214"/>
      <c r="AG100" s="214" t="s">
        <v>756</v>
      </c>
      <c r="AH100" s="214"/>
      <c r="AI100" s="214" t="s">
        <v>1130</v>
      </c>
      <c r="AJ100" s="56" t="s">
        <v>756</v>
      </c>
      <c r="AK100" s="56"/>
      <c r="AL100" s="56"/>
      <c r="AM100" s="57" t="s">
        <v>756</v>
      </c>
      <c r="AN100" s="129"/>
      <c r="AO100" s="129"/>
      <c r="AP100" s="132" t="s">
        <v>756</v>
      </c>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row>
    <row r="101" spans="1:158" s="6" customFormat="1" ht="258.75">
      <c r="A101" s="320"/>
      <c r="B101" s="190"/>
      <c r="C101" s="193" t="s">
        <v>756</v>
      </c>
      <c r="D101" s="214" t="s">
        <v>756</v>
      </c>
      <c r="E101" s="214"/>
      <c r="F101" s="214" t="s">
        <v>756</v>
      </c>
      <c r="G101" s="217" t="e">
        <f t="shared" si="5"/>
        <v>#VALUE!</v>
      </c>
      <c r="H101" s="214" t="s">
        <v>756</v>
      </c>
      <c r="I101" s="213" t="s">
        <v>759</v>
      </c>
      <c r="J101" s="214" t="s">
        <v>552</v>
      </c>
      <c r="K101" s="214" t="e">
        <f t="shared" si="4"/>
        <v>#VALUE!</v>
      </c>
      <c r="L101" s="214" t="s">
        <v>756</v>
      </c>
      <c r="M101" s="214" t="s">
        <v>756</v>
      </c>
      <c r="N101" s="214" t="s">
        <v>115</v>
      </c>
      <c r="O101" s="216">
        <f t="shared" si="3"/>
        <v>0</v>
      </c>
      <c r="P101" s="214" t="s">
        <v>756</v>
      </c>
      <c r="Q101" s="214" t="s">
        <v>756</v>
      </c>
      <c r="R101" s="214" t="s">
        <v>756</v>
      </c>
      <c r="S101" s="214" t="s">
        <v>756</v>
      </c>
      <c r="T101" s="214" t="s">
        <v>756</v>
      </c>
      <c r="U101" s="214" t="s">
        <v>756</v>
      </c>
      <c r="V101" s="214" t="s">
        <v>756</v>
      </c>
      <c r="W101" s="214" t="s">
        <v>756</v>
      </c>
      <c r="X101" s="214" t="s">
        <v>756</v>
      </c>
      <c r="Y101" s="214" t="s">
        <v>756</v>
      </c>
      <c r="Z101" s="214" t="s">
        <v>756</v>
      </c>
      <c r="AA101" s="214" t="s">
        <v>756</v>
      </c>
      <c r="AB101" s="214" t="s">
        <v>756</v>
      </c>
      <c r="AC101" s="214"/>
      <c r="AD101" s="214" t="s">
        <v>1098</v>
      </c>
      <c r="AE101" s="214"/>
      <c r="AF101" s="214"/>
      <c r="AG101" s="214" t="s">
        <v>756</v>
      </c>
      <c r="AH101" s="214"/>
      <c r="AI101" s="214"/>
      <c r="AJ101" s="56" t="s">
        <v>756</v>
      </c>
      <c r="AK101" s="56"/>
      <c r="AL101" s="56"/>
      <c r="AM101" s="57" t="s">
        <v>756</v>
      </c>
      <c r="AN101" s="129"/>
      <c r="AO101" s="129"/>
      <c r="AP101" s="132" t="s">
        <v>756</v>
      </c>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row>
    <row r="102" spans="1:158" s="6" customFormat="1" ht="146.25">
      <c r="A102" s="320"/>
      <c r="B102" s="190"/>
      <c r="C102" s="193" t="s">
        <v>756</v>
      </c>
      <c r="D102" s="214" t="s">
        <v>756</v>
      </c>
      <c r="E102" s="214"/>
      <c r="F102" s="214" t="s">
        <v>756</v>
      </c>
      <c r="G102" s="217" t="e">
        <f t="shared" si="5"/>
        <v>#VALUE!</v>
      </c>
      <c r="H102" s="214" t="s">
        <v>756</v>
      </c>
      <c r="I102" s="213" t="s">
        <v>760</v>
      </c>
      <c r="J102" s="214" t="s">
        <v>553</v>
      </c>
      <c r="K102" s="214" t="e">
        <f t="shared" si="4"/>
        <v>#VALUE!</v>
      </c>
      <c r="L102" s="214" t="s">
        <v>756</v>
      </c>
      <c r="M102" s="214" t="s">
        <v>756</v>
      </c>
      <c r="N102" s="214" t="s">
        <v>115</v>
      </c>
      <c r="O102" s="216">
        <f t="shared" si="3"/>
        <v>0</v>
      </c>
      <c r="P102" s="214" t="s">
        <v>756</v>
      </c>
      <c r="Q102" s="214" t="s">
        <v>756</v>
      </c>
      <c r="R102" s="214" t="s">
        <v>756</v>
      </c>
      <c r="S102" s="214" t="s">
        <v>756</v>
      </c>
      <c r="T102" s="214" t="s">
        <v>756</v>
      </c>
      <c r="U102" s="214" t="s">
        <v>756</v>
      </c>
      <c r="V102" s="214" t="s">
        <v>756</v>
      </c>
      <c r="W102" s="214" t="s">
        <v>756</v>
      </c>
      <c r="X102" s="214" t="s">
        <v>756</v>
      </c>
      <c r="Y102" s="214" t="s">
        <v>756</v>
      </c>
      <c r="Z102" s="214" t="s">
        <v>756</v>
      </c>
      <c r="AA102" s="214" t="s">
        <v>756</v>
      </c>
      <c r="AB102" s="214" t="s">
        <v>756</v>
      </c>
      <c r="AC102" s="214"/>
      <c r="AD102" s="214" t="s">
        <v>1099</v>
      </c>
      <c r="AE102" s="214"/>
      <c r="AF102" s="214" t="s">
        <v>1102</v>
      </c>
      <c r="AG102" s="214" t="s">
        <v>756</v>
      </c>
      <c r="AH102" s="214"/>
      <c r="AI102" s="214"/>
      <c r="AJ102" s="56" t="s">
        <v>756</v>
      </c>
      <c r="AK102" s="56"/>
      <c r="AL102" s="56"/>
      <c r="AM102" s="57" t="s">
        <v>756</v>
      </c>
      <c r="AN102" s="129"/>
      <c r="AO102" s="129"/>
      <c r="AP102" s="132" t="s">
        <v>756</v>
      </c>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row>
    <row r="103" spans="1:158" s="6" customFormat="1" ht="247.5">
      <c r="A103" s="321"/>
      <c r="B103" s="191"/>
      <c r="C103" s="193" t="s">
        <v>756</v>
      </c>
      <c r="D103" s="214" t="s">
        <v>756</v>
      </c>
      <c r="E103" s="214"/>
      <c r="F103" s="214" t="s">
        <v>756</v>
      </c>
      <c r="G103" s="217" t="e">
        <f t="shared" si="5"/>
        <v>#VALUE!</v>
      </c>
      <c r="H103" s="214" t="s">
        <v>756</v>
      </c>
      <c r="I103" s="213" t="s">
        <v>761</v>
      </c>
      <c r="J103" s="214" t="s">
        <v>554</v>
      </c>
      <c r="K103" s="214" t="e">
        <f t="shared" si="4"/>
        <v>#VALUE!</v>
      </c>
      <c r="L103" s="214" t="s">
        <v>756</v>
      </c>
      <c r="M103" s="214" t="s">
        <v>756</v>
      </c>
      <c r="N103" s="214" t="s">
        <v>115</v>
      </c>
      <c r="O103" s="216">
        <f t="shared" si="3"/>
        <v>0</v>
      </c>
      <c r="P103" s="214" t="s">
        <v>756</v>
      </c>
      <c r="Q103" s="214" t="s">
        <v>756</v>
      </c>
      <c r="R103" s="214" t="s">
        <v>756</v>
      </c>
      <c r="S103" s="214" t="s">
        <v>756</v>
      </c>
      <c r="T103" s="214" t="s">
        <v>756</v>
      </c>
      <c r="U103" s="214" t="s">
        <v>756</v>
      </c>
      <c r="V103" s="214" t="s">
        <v>756</v>
      </c>
      <c r="W103" s="214" t="s">
        <v>756</v>
      </c>
      <c r="X103" s="214" t="s">
        <v>756</v>
      </c>
      <c r="Y103" s="214" t="s">
        <v>756</v>
      </c>
      <c r="Z103" s="214" t="s">
        <v>756</v>
      </c>
      <c r="AA103" s="214" t="s">
        <v>756</v>
      </c>
      <c r="AB103" s="214" t="s">
        <v>756</v>
      </c>
      <c r="AC103" s="214"/>
      <c r="AD103" s="214" t="s">
        <v>1100</v>
      </c>
      <c r="AE103" s="214"/>
      <c r="AF103" s="214" t="s">
        <v>1101</v>
      </c>
      <c r="AG103" s="214" t="s">
        <v>756</v>
      </c>
      <c r="AH103" s="214"/>
      <c r="AI103" s="214"/>
      <c r="AJ103" s="56" t="s">
        <v>756</v>
      </c>
      <c r="AK103" s="56"/>
      <c r="AL103" s="56"/>
      <c r="AM103" s="57" t="s">
        <v>756</v>
      </c>
      <c r="AN103" s="129"/>
      <c r="AO103" s="129"/>
      <c r="AP103" s="132" t="s">
        <v>756</v>
      </c>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row>
    <row r="104" spans="1:158" s="6" customFormat="1" ht="113.25" customHeight="1">
      <c r="A104" s="322" t="s">
        <v>545</v>
      </c>
      <c r="B104" s="255">
        <f>(E104+E108+E109)</f>
        <v>31.708913176270475</v>
      </c>
      <c r="C104" s="261" t="s">
        <v>300</v>
      </c>
      <c r="D104" s="247">
        <v>50</v>
      </c>
      <c r="E104" s="255">
        <f>(SUM(G104:G107)*D104)/100</f>
        <v>21.708913176270475</v>
      </c>
      <c r="F104" s="5" t="s">
        <v>301</v>
      </c>
      <c r="G104" s="31">
        <f>(K104*H104)/100</f>
        <v>10.242783572077727</v>
      </c>
      <c r="H104" s="161">
        <v>40</v>
      </c>
      <c r="I104" s="195" t="s">
        <v>602</v>
      </c>
      <c r="J104" s="201" t="s">
        <v>302</v>
      </c>
      <c r="K104" s="201">
        <f t="shared" si="4"/>
        <v>25.606958930194313</v>
      </c>
      <c r="L104" s="161">
        <v>100</v>
      </c>
      <c r="M104" s="201" t="s">
        <v>99</v>
      </c>
      <c r="N104" s="71">
        <v>23107</v>
      </c>
      <c r="O104" s="103">
        <f t="shared" si="3"/>
        <v>5917</v>
      </c>
      <c r="P104" s="3" t="s">
        <v>100</v>
      </c>
      <c r="Q104" s="3" t="s">
        <v>78</v>
      </c>
      <c r="R104" s="3" t="s">
        <v>25</v>
      </c>
      <c r="S104" s="3" t="s">
        <v>82</v>
      </c>
      <c r="T104" s="201" t="s">
        <v>303</v>
      </c>
      <c r="U104" s="201" t="s">
        <v>304</v>
      </c>
      <c r="V104" s="3" t="s">
        <v>26</v>
      </c>
      <c r="W104" s="201" t="s">
        <v>59</v>
      </c>
      <c r="X104" s="201" t="s">
        <v>28</v>
      </c>
      <c r="Y104" s="201" t="s">
        <v>31</v>
      </c>
      <c r="Z104" s="201" t="s">
        <v>29</v>
      </c>
      <c r="AA104" s="201" t="s">
        <v>46</v>
      </c>
      <c r="AB104" s="201">
        <v>1287</v>
      </c>
      <c r="AC104" s="201">
        <v>1863</v>
      </c>
      <c r="AD104" s="201" t="s">
        <v>791</v>
      </c>
      <c r="AE104" s="161">
        <v>2331</v>
      </c>
      <c r="AF104" s="110" t="s">
        <v>936</v>
      </c>
      <c r="AG104" s="201">
        <v>11967</v>
      </c>
      <c r="AH104" s="201">
        <v>1723</v>
      </c>
      <c r="AI104" s="201" t="s">
        <v>1163</v>
      </c>
      <c r="AJ104" s="201">
        <v>1201</v>
      </c>
      <c r="AK104" s="201"/>
      <c r="AL104" s="201"/>
      <c r="AM104" s="28">
        <v>8652</v>
      </c>
      <c r="AN104" s="76"/>
      <c r="AO104" s="76"/>
      <c r="AP104" s="132">
        <v>0.2</v>
      </c>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row>
    <row r="105" spans="1:158" s="6" customFormat="1" ht="56.25" customHeight="1">
      <c r="A105" s="323"/>
      <c r="B105" s="266"/>
      <c r="C105" s="261"/>
      <c r="D105" s="247"/>
      <c r="E105" s="256"/>
      <c r="F105" s="5" t="s">
        <v>305</v>
      </c>
      <c r="G105" s="31">
        <f aca="true" t="shared" si="6" ref="G105:G118">(K105*H105)/100</f>
        <v>8.617451260104612</v>
      </c>
      <c r="H105" s="161">
        <v>15</v>
      </c>
      <c r="I105" s="195" t="s">
        <v>603</v>
      </c>
      <c r="J105" s="201" t="s">
        <v>306</v>
      </c>
      <c r="K105" s="201">
        <f t="shared" si="4"/>
        <v>57.44967506736408</v>
      </c>
      <c r="L105" s="161">
        <v>100</v>
      </c>
      <c r="M105" s="201" t="s">
        <v>99</v>
      </c>
      <c r="N105" s="71">
        <v>12618</v>
      </c>
      <c r="O105" s="103">
        <f t="shared" si="3"/>
        <v>7249</v>
      </c>
      <c r="P105" s="3" t="s">
        <v>100</v>
      </c>
      <c r="Q105" s="3" t="s">
        <v>78</v>
      </c>
      <c r="R105" s="3" t="s">
        <v>25</v>
      </c>
      <c r="S105" s="3" t="s">
        <v>82</v>
      </c>
      <c r="T105" s="201" t="s">
        <v>303</v>
      </c>
      <c r="U105" s="201" t="s">
        <v>304</v>
      </c>
      <c r="V105" s="3" t="s">
        <v>26</v>
      </c>
      <c r="W105" s="201" t="s">
        <v>59</v>
      </c>
      <c r="X105" s="201" t="s">
        <v>28</v>
      </c>
      <c r="Y105" s="201" t="s">
        <v>31</v>
      </c>
      <c r="Z105" s="201" t="s">
        <v>29</v>
      </c>
      <c r="AA105" s="201" t="s">
        <v>46</v>
      </c>
      <c r="AB105" s="201"/>
      <c r="AC105" s="201">
        <v>5223</v>
      </c>
      <c r="AD105" s="201" t="s">
        <v>792</v>
      </c>
      <c r="AE105" s="201">
        <v>2026</v>
      </c>
      <c r="AF105" s="201" t="s">
        <v>937</v>
      </c>
      <c r="AG105" s="201" t="s">
        <v>87</v>
      </c>
      <c r="AH105" s="201">
        <v>0</v>
      </c>
      <c r="AI105" s="201" t="s">
        <v>937</v>
      </c>
      <c r="AJ105" s="201"/>
      <c r="AK105" s="201"/>
      <c r="AL105" s="201"/>
      <c r="AM105" s="28">
        <v>12618</v>
      </c>
      <c r="AN105" s="76"/>
      <c r="AO105" s="76"/>
      <c r="AP105" s="132">
        <v>0.075</v>
      </c>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row>
    <row r="106" spans="1:158" s="6" customFormat="1" ht="56.25" customHeight="1">
      <c r="A106" s="323"/>
      <c r="B106" s="266"/>
      <c r="C106" s="261"/>
      <c r="D106" s="247"/>
      <c r="E106" s="256"/>
      <c r="F106" s="5" t="s">
        <v>307</v>
      </c>
      <c r="G106" s="31">
        <f t="shared" si="6"/>
        <v>22.31509152035861</v>
      </c>
      <c r="H106" s="161">
        <v>30</v>
      </c>
      <c r="I106" s="195" t="s">
        <v>638</v>
      </c>
      <c r="J106" s="201" t="s">
        <v>308</v>
      </c>
      <c r="K106" s="201">
        <f t="shared" si="4"/>
        <v>74.38363840119537</v>
      </c>
      <c r="L106" s="161">
        <v>100</v>
      </c>
      <c r="M106" s="201" t="s">
        <v>99</v>
      </c>
      <c r="N106" s="71">
        <v>10708</v>
      </c>
      <c r="O106" s="103">
        <f t="shared" si="3"/>
        <v>7965</v>
      </c>
      <c r="P106" s="3" t="s">
        <v>100</v>
      </c>
      <c r="Q106" s="3" t="s">
        <v>78</v>
      </c>
      <c r="R106" s="3" t="s">
        <v>25</v>
      </c>
      <c r="S106" s="3" t="s">
        <v>82</v>
      </c>
      <c r="T106" s="201" t="s">
        <v>303</v>
      </c>
      <c r="U106" s="201" t="s">
        <v>304</v>
      </c>
      <c r="V106" s="3" t="s">
        <v>26</v>
      </c>
      <c r="W106" s="201" t="s">
        <v>59</v>
      </c>
      <c r="X106" s="201" t="s">
        <v>57</v>
      </c>
      <c r="Y106" s="201" t="s">
        <v>31</v>
      </c>
      <c r="Z106" s="201" t="s">
        <v>29</v>
      </c>
      <c r="AA106" s="201" t="s">
        <v>46</v>
      </c>
      <c r="AB106" s="201"/>
      <c r="AC106" s="201">
        <v>5745</v>
      </c>
      <c r="AD106" s="201" t="s">
        <v>793</v>
      </c>
      <c r="AE106" s="201">
        <v>2220</v>
      </c>
      <c r="AF106" s="201" t="s">
        <v>938</v>
      </c>
      <c r="AG106" s="201" t="s">
        <v>87</v>
      </c>
      <c r="AH106" s="201">
        <v>0</v>
      </c>
      <c r="AI106" s="201" t="s">
        <v>938</v>
      </c>
      <c r="AJ106" s="201"/>
      <c r="AK106" s="201"/>
      <c r="AL106" s="201"/>
      <c r="AM106" s="28">
        <v>10708</v>
      </c>
      <c r="AN106" s="76"/>
      <c r="AO106" s="76"/>
      <c r="AP106" s="132">
        <v>0.15</v>
      </c>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row>
    <row r="107" spans="1:158" s="6" customFormat="1" ht="90">
      <c r="A107" s="323"/>
      <c r="B107" s="266"/>
      <c r="C107" s="261"/>
      <c r="D107" s="247"/>
      <c r="E107" s="257"/>
      <c r="F107" s="5" t="s">
        <v>309</v>
      </c>
      <c r="G107" s="31">
        <f t="shared" si="6"/>
        <v>2.2425</v>
      </c>
      <c r="H107" s="161">
        <v>15</v>
      </c>
      <c r="I107" s="195" t="s">
        <v>639</v>
      </c>
      <c r="J107" s="201" t="s">
        <v>310</v>
      </c>
      <c r="K107" s="201">
        <f t="shared" si="4"/>
        <v>14.95</v>
      </c>
      <c r="L107" s="161">
        <v>100</v>
      </c>
      <c r="M107" s="201" t="s">
        <v>99</v>
      </c>
      <c r="N107" s="71">
        <v>20000</v>
      </c>
      <c r="O107" s="103">
        <f t="shared" si="3"/>
        <v>2990</v>
      </c>
      <c r="P107" s="3" t="s">
        <v>100</v>
      </c>
      <c r="Q107" s="3" t="s">
        <v>78</v>
      </c>
      <c r="R107" s="3" t="s">
        <v>25</v>
      </c>
      <c r="S107" s="3" t="s">
        <v>82</v>
      </c>
      <c r="T107" s="201" t="s">
        <v>311</v>
      </c>
      <c r="U107" s="201" t="s">
        <v>566</v>
      </c>
      <c r="V107" s="3" t="s">
        <v>26</v>
      </c>
      <c r="W107" s="201" t="s">
        <v>59</v>
      </c>
      <c r="X107" s="201" t="s">
        <v>57</v>
      </c>
      <c r="Y107" s="201" t="s">
        <v>31</v>
      </c>
      <c r="Z107" s="201" t="s">
        <v>29</v>
      </c>
      <c r="AA107" s="201" t="s">
        <v>46</v>
      </c>
      <c r="AB107" s="201"/>
      <c r="AC107" s="201">
        <v>0</v>
      </c>
      <c r="AD107" s="201" t="s">
        <v>794</v>
      </c>
      <c r="AE107" s="201">
        <v>2990</v>
      </c>
      <c r="AF107" s="201" t="s">
        <v>939</v>
      </c>
      <c r="AG107" s="201"/>
      <c r="AH107" s="201">
        <v>0</v>
      </c>
      <c r="AI107" s="201" t="s">
        <v>1243</v>
      </c>
      <c r="AJ107" s="201"/>
      <c r="AK107" s="201"/>
      <c r="AL107" s="201"/>
      <c r="AM107" s="28">
        <v>20000</v>
      </c>
      <c r="AN107" s="76"/>
      <c r="AO107" s="76"/>
      <c r="AP107" s="132">
        <v>0.075</v>
      </c>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row>
    <row r="108" spans="1:158" s="6" customFormat="1" ht="90">
      <c r="A108" s="323"/>
      <c r="B108" s="266"/>
      <c r="C108" s="5" t="s">
        <v>312</v>
      </c>
      <c r="D108" s="195">
        <v>30</v>
      </c>
      <c r="E108" s="195">
        <f>(G108*D108)/100</f>
        <v>0</v>
      </c>
      <c r="F108" s="5" t="s">
        <v>313</v>
      </c>
      <c r="G108" s="31">
        <f t="shared" si="6"/>
        <v>0</v>
      </c>
      <c r="H108" s="161">
        <v>100</v>
      </c>
      <c r="I108" s="195" t="s">
        <v>640</v>
      </c>
      <c r="J108" s="201" t="s">
        <v>314</v>
      </c>
      <c r="K108" s="201">
        <f t="shared" si="4"/>
        <v>0</v>
      </c>
      <c r="L108" s="161">
        <v>100</v>
      </c>
      <c r="M108" s="201" t="s">
        <v>99</v>
      </c>
      <c r="N108" s="12">
        <v>1</v>
      </c>
      <c r="O108" s="103">
        <f t="shared" si="3"/>
        <v>0</v>
      </c>
      <c r="P108" s="3" t="s">
        <v>100</v>
      </c>
      <c r="Q108" s="3" t="s">
        <v>78</v>
      </c>
      <c r="R108" s="3" t="s">
        <v>25</v>
      </c>
      <c r="S108" s="3" t="s">
        <v>82</v>
      </c>
      <c r="T108" s="201" t="s">
        <v>311</v>
      </c>
      <c r="U108" s="201" t="s">
        <v>566</v>
      </c>
      <c r="V108" s="3" t="s">
        <v>26</v>
      </c>
      <c r="W108" s="201" t="s">
        <v>59</v>
      </c>
      <c r="X108" s="201" t="s">
        <v>57</v>
      </c>
      <c r="Y108" s="201" t="s">
        <v>31</v>
      </c>
      <c r="Z108" s="201" t="s">
        <v>29</v>
      </c>
      <c r="AA108" s="201" t="s">
        <v>46</v>
      </c>
      <c r="AB108" s="198"/>
      <c r="AC108" s="12">
        <v>0</v>
      </c>
      <c r="AD108" s="198"/>
      <c r="AE108" s="198">
        <v>0</v>
      </c>
      <c r="AF108" s="201" t="s">
        <v>940</v>
      </c>
      <c r="AG108" s="198"/>
      <c r="AH108" s="201">
        <v>0</v>
      </c>
      <c r="AI108" s="201" t="s">
        <v>1164</v>
      </c>
      <c r="AJ108" s="198"/>
      <c r="AK108" s="198"/>
      <c r="AL108" s="198"/>
      <c r="AM108" s="28">
        <v>1</v>
      </c>
      <c r="AN108" s="76"/>
      <c r="AO108" s="76"/>
      <c r="AP108" s="132">
        <v>0.3</v>
      </c>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row>
    <row r="109" spans="1:158" s="6" customFormat="1" ht="90">
      <c r="A109" s="323"/>
      <c r="B109" s="266"/>
      <c r="C109" s="261" t="s">
        <v>315</v>
      </c>
      <c r="D109" s="247">
        <v>20</v>
      </c>
      <c r="E109" s="255">
        <f>(SUM(G109:G110)*D109)/100</f>
        <v>10</v>
      </c>
      <c r="F109" s="5" t="s">
        <v>316</v>
      </c>
      <c r="G109" s="31">
        <f t="shared" si="6"/>
        <v>47.5</v>
      </c>
      <c r="H109" s="161">
        <v>50</v>
      </c>
      <c r="I109" s="195" t="s">
        <v>641</v>
      </c>
      <c r="J109" s="201" t="s">
        <v>317</v>
      </c>
      <c r="K109" s="201">
        <f t="shared" si="4"/>
        <v>95</v>
      </c>
      <c r="L109" s="161">
        <v>100</v>
      </c>
      <c r="M109" s="201" t="s">
        <v>99</v>
      </c>
      <c r="N109" s="160">
        <v>1</v>
      </c>
      <c r="O109" s="166">
        <f>+AC109+AH109+AK109+AN109+AE109</f>
        <v>0.95</v>
      </c>
      <c r="P109" s="3" t="s">
        <v>95</v>
      </c>
      <c r="Q109" s="3" t="s">
        <v>78</v>
      </c>
      <c r="R109" s="3" t="s">
        <v>25</v>
      </c>
      <c r="S109" s="3" t="s">
        <v>82</v>
      </c>
      <c r="T109" s="201" t="s">
        <v>318</v>
      </c>
      <c r="U109" s="201" t="s">
        <v>566</v>
      </c>
      <c r="V109" s="3" t="s">
        <v>26</v>
      </c>
      <c r="W109" s="201" t="s">
        <v>27</v>
      </c>
      <c r="X109" s="201" t="s">
        <v>57</v>
      </c>
      <c r="Y109" s="201" t="s">
        <v>31</v>
      </c>
      <c r="Z109" s="201" t="s">
        <v>29</v>
      </c>
      <c r="AA109" s="201" t="s">
        <v>46</v>
      </c>
      <c r="AB109" s="30">
        <v>0</v>
      </c>
      <c r="AC109" s="30">
        <v>0</v>
      </c>
      <c r="AD109" s="201" t="s">
        <v>795</v>
      </c>
      <c r="AE109" s="30">
        <v>0.3</v>
      </c>
      <c r="AF109" s="194" t="s">
        <v>941</v>
      </c>
      <c r="AG109" s="30">
        <v>0.33</v>
      </c>
      <c r="AH109" s="30">
        <v>0.65</v>
      </c>
      <c r="AI109" s="201" t="s">
        <v>1166</v>
      </c>
      <c r="AJ109" s="30">
        <v>0.33</v>
      </c>
      <c r="AK109" s="30"/>
      <c r="AL109" s="30"/>
      <c r="AM109" s="86">
        <v>0.34</v>
      </c>
      <c r="AN109" s="76"/>
      <c r="AO109" s="76"/>
      <c r="AP109" s="132">
        <v>0.1</v>
      </c>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row>
    <row r="110" spans="1:158" s="6" customFormat="1" ht="90">
      <c r="A110" s="323"/>
      <c r="B110" s="266"/>
      <c r="C110" s="261"/>
      <c r="D110" s="247"/>
      <c r="E110" s="257"/>
      <c r="F110" s="5" t="s">
        <v>319</v>
      </c>
      <c r="G110" s="31">
        <f t="shared" si="6"/>
        <v>2.5</v>
      </c>
      <c r="H110" s="161">
        <v>50</v>
      </c>
      <c r="I110" s="195" t="s">
        <v>642</v>
      </c>
      <c r="J110" s="201" t="s">
        <v>320</v>
      </c>
      <c r="K110" s="201">
        <f t="shared" si="4"/>
        <v>5</v>
      </c>
      <c r="L110" s="161">
        <v>100</v>
      </c>
      <c r="M110" s="201" t="s">
        <v>99</v>
      </c>
      <c r="N110" s="160">
        <v>1</v>
      </c>
      <c r="O110" s="166">
        <f t="shared" si="3"/>
        <v>0.05</v>
      </c>
      <c r="P110" s="3" t="s">
        <v>95</v>
      </c>
      <c r="Q110" s="3" t="s">
        <v>78</v>
      </c>
      <c r="R110" s="3" t="s">
        <v>25</v>
      </c>
      <c r="S110" s="3" t="s">
        <v>82</v>
      </c>
      <c r="T110" s="201" t="s">
        <v>318</v>
      </c>
      <c r="U110" s="201" t="s">
        <v>566</v>
      </c>
      <c r="V110" s="3" t="s">
        <v>26</v>
      </c>
      <c r="W110" s="201" t="s">
        <v>27</v>
      </c>
      <c r="X110" s="201" t="s">
        <v>57</v>
      </c>
      <c r="Y110" s="201" t="s">
        <v>31</v>
      </c>
      <c r="Z110" s="201" t="s">
        <v>29</v>
      </c>
      <c r="AA110" s="201" t="s">
        <v>46</v>
      </c>
      <c r="AB110" s="30">
        <v>0</v>
      </c>
      <c r="AC110" s="30"/>
      <c r="AD110" s="201" t="s">
        <v>795</v>
      </c>
      <c r="AE110" s="30">
        <v>0</v>
      </c>
      <c r="AF110" s="194" t="s">
        <v>942</v>
      </c>
      <c r="AG110" s="30">
        <v>0.25</v>
      </c>
      <c r="AH110" s="30">
        <v>0.05</v>
      </c>
      <c r="AI110" s="201" t="s">
        <v>1167</v>
      </c>
      <c r="AJ110" s="30">
        <v>0.25</v>
      </c>
      <c r="AK110" s="30"/>
      <c r="AL110" s="30"/>
      <c r="AM110" s="86">
        <v>0.5</v>
      </c>
      <c r="AN110" s="76"/>
      <c r="AO110" s="76"/>
      <c r="AP110" s="132">
        <v>0.1</v>
      </c>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row>
    <row r="111" spans="1:158" s="6" customFormat="1" ht="135" customHeight="1">
      <c r="A111" s="323"/>
      <c r="B111" s="201"/>
      <c r="C111" s="201" t="s">
        <v>756</v>
      </c>
      <c r="D111" s="214" t="s">
        <v>756</v>
      </c>
      <c r="E111" s="214"/>
      <c r="F111" s="214" t="s">
        <v>756</v>
      </c>
      <c r="G111" s="217" t="e">
        <f t="shared" si="6"/>
        <v>#VALUE!</v>
      </c>
      <c r="H111" s="214" t="s">
        <v>756</v>
      </c>
      <c r="I111" s="213" t="s">
        <v>762</v>
      </c>
      <c r="J111" s="214" t="s">
        <v>555</v>
      </c>
      <c r="K111" s="214" t="e">
        <f t="shared" si="4"/>
        <v>#VALUE!</v>
      </c>
      <c r="L111" s="219" t="s">
        <v>756</v>
      </c>
      <c r="M111" s="219" t="s">
        <v>756</v>
      </c>
      <c r="N111" s="220">
        <v>29.34</v>
      </c>
      <c r="O111" s="216" t="e">
        <f t="shared" si="3"/>
        <v>#VALUE!</v>
      </c>
      <c r="P111" s="219" t="s">
        <v>756</v>
      </c>
      <c r="Q111" s="219" t="s">
        <v>756</v>
      </c>
      <c r="R111" s="219" t="s">
        <v>756</v>
      </c>
      <c r="S111" s="219" t="s">
        <v>756</v>
      </c>
      <c r="T111" s="219" t="s">
        <v>756</v>
      </c>
      <c r="U111" s="219" t="s">
        <v>756</v>
      </c>
      <c r="V111" s="219" t="s">
        <v>756</v>
      </c>
      <c r="W111" s="219" t="s">
        <v>756</v>
      </c>
      <c r="X111" s="219" t="s">
        <v>756</v>
      </c>
      <c r="Y111" s="219" t="s">
        <v>756</v>
      </c>
      <c r="Z111" s="219" t="s">
        <v>756</v>
      </c>
      <c r="AA111" s="219" t="s">
        <v>756</v>
      </c>
      <c r="AB111" s="219" t="s">
        <v>756</v>
      </c>
      <c r="AC111" s="219">
        <v>0</v>
      </c>
      <c r="AD111" s="219" t="s">
        <v>796</v>
      </c>
      <c r="AE111" s="219"/>
      <c r="AF111" s="219" t="s">
        <v>943</v>
      </c>
      <c r="AG111" s="219" t="s">
        <v>756</v>
      </c>
      <c r="AH111" s="214" t="s">
        <v>1165</v>
      </c>
      <c r="AI111" s="214" t="s">
        <v>1187</v>
      </c>
      <c r="AJ111" s="126" t="s">
        <v>756</v>
      </c>
      <c r="AK111" s="126"/>
      <c r="AL111" s="126"/>
      <c r="AM111" s="127" t="s">
        <v>756</v>
      </c>
      <c r="AN111" s="128"/>
      <c r="AO111" s="128"/>
      <c r="AP111" s="132" t="s">
        <v>756</v>
      </c>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row>
    <row r="112" spans="1:158" s="6" customFormat="1" ht="130.5" customHeight="1">
      <c r="A112" s="323"/>
      <c r="B112" s="201"/>
      <c r="C112" s="201" t="s">
        <v>756</v>
      </c>
      <c r="D112" s="214" t="s">
        <v>756</v>
      </c>
      <c r="E112" s="214"/>
      <c r="F112" s="214" t="s">
        <v>756</v>
      </c>
      <c r="G112" s="217" t="e">
        <f t="shared" si="6"/>
        <v>#VALUE!</v>
      </c>
      <c r="H112" s="214" t="s">
        <v>756</v>
      </c>
      <c r="I112" s="213" t="s">
        <v>763</v>
      </c>
      <c r="J112" s="214" t="s">
        <v>556</v>
      </c>
      <c r="K112" s="214" t="e">
        <f t="shared" si="4"/>
        <v>#VALUE!</v>
      </c>
      <c r="L112" s="219" t="s">
        <v>756</v>
      </c>
      <c r="M112" s="219" t="s">
        <v>756</v>
      </c>
      <c r="N112" s="220">
        <v>39.19</v>
      </c>
      <c r="O112" s="216" t="e">
        <f t="shared" si="3"/>
        <v>#VALUE!</v>
      </c>
      <c r="P112" s="219" t="s">
        <v>756</v>
      </c>
      <c r="Q112" s="219" t="s">
        <v>756</v>
      </c>
      <c r="R112" s="219" t="s">
        <v>756</v>
      </c>
      <c r="S112" s="219" t="s">
        <v>756</v>
      </c>
      <c r="T112" s="219" t="s">
        <v>756</v>
      </c>
      <c r="U112" s="219" t="s">
        <v>756</v>
      </c>
      <c r="V112" s="219" t="s">
        <v>756</v>
      </c>
      <c r="W112" s="219" t="s">
        <v>756</v>
      </c>
      <c r="X112" s="219" t="s">
        <v>756</v>
      </c>
      <c r="Y112" s="219" t="s">
        <v>756</v>
      </c>
      <c r="Z112" s="219" t="s">
        <v>756</v>
      </c>
      <c r="AA112" s="219" t="s">
        <v>756</v>
      </c>
      <c r="AB112" s="219" t="s">
        <v>756</v>
      </c>
      <c r="AC112" s="219">
        <v>0</v>
      </c>
      <c r="AD112" s="219" t="s">
        <v>797</v>
      </c>
      <c r="AE112" s="219"/>
      <c r="AF112" s="219" t="s">
        <v>943</v>
      </c>
      <c r="AG112" s="219" t="s">
        <v>756</v>
      </c>
      <c r="AH112" s="214" t="s">
        <v>1165</v>
      </c>
      <c r="AI112" s="214" t="s">
        <v>1188</v>
      </c>
      <c r="AJ112" s="126" t="s">
        <v>756</v>
      </c>
      <c r="AK112" s="126"/>
      <c r="AL112" s="126"/>
      <c r="AM112" s="127" t="s">
        <v>756</v>
      </c>
      <c r="AN112" s="128"/>
      <c r="AO112" s="128"/>
      <c r="AP112" s="132" t="s">
        <v>756</v>
      </c>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row>
    <row r="113" spans="1:158" s="6" customFormat="1" ht="270">
      <c r="A113" s="323"/>
      <c r="B113" s="201"/>
      <c r="C113" s="201" t="s">
        <v>756</v>
      </c>
      <c r="D113" s="214" t="s">
        <v>756</v>
      </c>
      <c r="E113" s="214"/>
      <c r="F113" s="214" t="s">
        <v>756</v>
      </c>
      <c r="G113" s="217" t="e">
        <f t="shared" si="6"/>
        <v>#VALUE!</v>
      </c>
      <c r="H113" s="214" t="s">
        <v>756</v>
      </c>
      <c r="I113" s="213" t="s">
        <v>764</v>
      </c>
      <c r="J113" s="214" t="s">
        <v>557</v>
      </c>
      <c r="K113" s="214" t="e">
        <f t="shared" si="4"/>
        <v>#VALUE!</v>
      </c>
      <c r="L113" s="219" t="s">
        <v>756</v>
      </c>
      <c r="M113" s="219" t="s">
        <v>756</v>
      </c>
      <c r="N113" s="219">
        <v>17313</v>
      </c>
      <c r="O113" s="216" t="e">
        <f t="shared" si="3"/>
        <v>#VALUE!</v>
      </c>
      <c r="P113" s="219" t="s">
        <v>756</v>
      </c>
      <c r="Q113" s="219" t="s">
        <v>756</v>
      </c>
      <c r="R113" s="219" t="s">
        <v>756</v>
      </c>
      <c r="S113" s="219" t="s">
        <v>756</v>
      </c>
      <c r="T113" s="219" t="s">
        <v>756</v>
      </c>
      <c r="U113" s="219" t="s">
        <v>756</v>
      </c>
      <c r="V113" s="219" t="s">
        <v>756</v>
      </c>
      <c r="W113" s="219" t="s">
        <v>756</v>
      </c>
      <c r="X113" s="219" t="s">
        <v>756</v>
      </c>
      <c r="Y113" s="219" t="s">
        <v>756</v>
      </c>
      <c r="Z113" s="219" t="s">
        <v>756</v>
      </c>
      <c r="AA113" s="219" t="s">
        <v>756</v>
      </c>
      <c r="AB113" s="219" t="s">
        <v>756</v>
      </c>
      <c r="AC113" s="219">
        <v>17529</v>
      </c>
      <c r="AD113" s="219" t="s">
        <v>798</v>
      </c>
      <c r="AE113" s="219" t="s">
        <v>944</v>
      </c>
      <c r="AF113" s="219" t="s">
        <v>945</v>
      </c>
      <c r="AG113" s="219" t="s">
        <v>756</v>
      </c>
      <c r="AH113" s="214">
        <v>17519</v>
      </c>
      <c r="AI113" s="214" t="s">
        <v>1189</v>
      </c>
      <c r="AJ113" s="126" t="s">
        <v>756</v>
      </c>
      <c r="AK113" s="126"/>
      <c r="AL113" s="126"/>
      <c r="AM113" s="127" t="s">
        <v>756</v>
      </c>
      <c r="AN113" s="128"/>
      <c r="AO113" s="128"/>
      <c r="AP113" s="132" t="s">
        <v>756</v>
      </c>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row>
    <row r="114" spans="1:158" s="6" customFormat="1" ht="294.75" customHeight="1">
      <c r="A114" s="323"/>
      <c r="B114" s="201"/>
      <c r="C114" s="201" t="s">
        <v>756</v>
      </c>
      <c r="D114" s="214" t="s">
        <v>756</v>
      </c>
      <c r="E114" s="214"/>
      <c r="F114" s="214" t="s">
        <v>756</v>
      </c>
      <c r="G114" s="217" t="e">
        <f t="shared" si="6"/>
        <v>#VALUE!</v>
      </c>
      <c r="H114" s="214" t="s">
        <v>756</v>
      </c>
      <c r="I114" s="213" t="s">
        <v>765</v>
      </c>
      <c r="J114" s="214" t="s">
        <v>558</v>
      </c>
      <c r="K114" s="214" t="e">
        <f t="shared" si="4"/>
        <v>#VALUE!</v>
      </c>
      <c r="L114" s="219" t="s">
        <v>756</v>
      </c>
      <c r="M114" s="219" t="s">
        <v>756</v>
      </c>
      <c r="N114" s="219">
        <v>11727</v>
      </c>
      <c r="O114" s="216">
        <f t="shared" si="3"/>
        <v>14455</v>
      </c>
      <c r="P114" s="219" t="s">
        <v>756</v>
      </c>
      <c r="Q114" s="219" t="s">
        <v>756</v>
      </c>
      <c r="R114" s="219" t="s">
        <v>756</v>
      </c>
      <c r="S114" s="219" t="s">
        <v>756</v>
      </c>
      <c r="T114" s="219" t="s">
        <v>756</v>
      </c>
      <c r="U114" s="219" t="s">
        <v>756</v>
      </c>
      <c r="V114" s="219" t="s">
        <v>756</v>
      </c>
      <c r="W114" s="219" t="s">
        <v>756</v>
      </c>
      <c r="X114" s="219" t="s">
        <v>756</v>
      </c>
      <c r="Y114" s="219" t="s">
        <v>756</v>
      </c>
      <c r="Z114" s="219" t="s">
        <v>756</v>
      </c>
      <c r="AA114" s="219" t="s">
        <v>756</v>
      </c>
      <c r="AB114" s="219" t="s">
        <v>756</v>
      </c>
      <c r="AC114" s="219">
        <v>6524</v>
      </c>
      <c r="AD114" s="219" t="s">
        <v>799</v>
      </c>
      <c r="AE114" s="219">
        <v>428</v>
      </c>
      <c r="AF114" s="219" t="s">
        <v>946</v>
      </c>
      <c r="AG114" s="219" t="s">
        <v>756</v>
      </c>
      <c r="AH114" s="214">
        <v>7503</v>
      </c>
      <c r="AI114" s="214" t="s">
        <v>1190</v>
      </c>
      <c r="AJ114" s="126" t="s">
        <v>756</v>
      </c>
      <c r="AK114" s="126"/>
      <c r="AL114" s="126"/>
      <c r="AM114" s="127" t="s">
        <v>756</v>
      </c>
      <c r="AN114" s="128"/>
      <c r="AO114" s="128"/>
      <c r="AP114" s="132" t="s">
        <v>756</v>
      </c>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row>
    <row r="115" spans="1:158" s="6" customFormat="1" ht="123.75">
      <c r="A115" s="323"/>
      <c r="B115" s="201"/>
      <c r="C115" s="201" t="s">
        <v>756</v>
      </c>
      <c r="D115" s="214" t="s">
        <v>756</v>
      </c>
      <c r="E115" s="214"/>
      <c r="F115" s="214" t="s">
        <v>756</v>
      </c>
      <c r="G115" s="217" t="e">
        <f t="shared" si="6"/>
        <v>#VALUE!</v>
      </c>
      <c r="H115" s="214" t="s">
        <v>756</v>
      </c>
      <c r="I115" s="213" t="s">
        <v>766</v>
      </c>
      <c r="J115" s="214" t="s">
        <v>559</v>
      </c>
      <c r="K115" s="214" t="e">
        <f t="shared" si="4"/>
        <v>#VALUE!</v>
      </c>
      <c r="L115" s="219" t="s">
        <v>756</v>
      </c>
      <c r="M115" s="219" t="s">
        <v>756</v>
      </c>
      <c r="N115" s="219">
        <v>0</v>
      </c>
      <c r="O115" s="216" t="e">
        <f t="shared" si="3"/>
        <v>#VALUE!</v>
      </c>
      <c r="P115" s="219" t="s">
        <v>756</v>
      </c>
      <c r="Q115" s="219" t="s">
        <v>756</v>
      </c>
      <c r="R115" s="219" t="s">
        <v>756</v>
      </c>
      <c r="S115" s="219" t="s">
        <v>756</v>
      </c>
      <c r="T115" s="219" t="s">
        <v>756</v>
      </c>
      <c r="U115" s="219" t="s">
        <v>756</v>
      </c>
      <c r="V115" s="219" t="s">
        <v>756</v>
      </c>
      <c r="W115" s="219" t="s">
        <v>756</v>
      </c>
      <c r="X115" s="219" t="s">
        <v>756</v>
      </c>
      <c r="Y115" s="219" t="s">
        <v>756</v>
      </c>
      <c r="Z115" s="219" t="s">
        <v>756</v>
      </c>
      <c r="AA115" s="219" t="s">
        <v>756</v>
      </c>
      <c r="AB115" s="219" t="s">
        <v>756</v>
      </c>
      <c r="AC115" s="219">
        <v>0</v>
      </c>
      <c r="AD115" s="219" t="s">
        <v>800</v>
      </c>
      <c r="AE115" s="219">
        <v>0</v>
      </c>
      <c r="AF115" s="219" t="s">
        <v>947</v>
      </c>
      <c r="AG115" s="219" t="s">
        <v>756</v>
      </c>
      <c r="AH115" s="214" t="s">
        <v>1165</v>
      </c>
      <c r="AI115" s="214" t="s">
        <v>1191</v>
      </c>
      <c r="AJ115" s="126" t="s">
        <v>756</v>
      </c>
      <c r="AK115" s="126"/>
      <c r="AL115" s="126"/>
      <c r="AM115" s="127" t="s">
        <v>756</v>
      </c>
      <c r="AN115" s="128"/>
      <c r="AO115" s="128"/>
      <c r="AP115" s="132" t="s">
        <v>756</v>
      </c>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row>
    <row r="116" spans="1:158" s="6" customFormat="1" ht="180">
      <c r="A116" s="323"/>
      <c r="B116" s="201"/>
      <c r="C116" s="201" t="s">
        <v>756</v>
      </c>
      <c r="D116" s="214" t="s">
        <v>756</v>
      </c>
      <c r="E116" s="214"/>
      <c r="F116" s="214" t="s">
        <v>756</v>
      </c>
      <c r="G116" s="217" t="e">
        <f t="shared" si="6"/>
        <v>#VALUE!</v>
      </c>
      <c r="H116" s="214" t="s">
        <v>756</v>
      </c>
      <c r="I116" s="213" t="s">
        <v>767</v>
      </c>
      <c r="J116" s="214" t="s">
        <v>560</v>
      </c>
      <c r="K116" s="214" t="e">
        <f t="shared" si="4"/>
        <v>#VALUE!</v>
      </c>
      <c r="L116" s="219" t="s">
        <v>756</v>
      </c>
      <c r="M116" s="219" t="s">
        <v>756</v>
      </c>
      <c r="N116" s="221">
        <v>15994</v>
      </c>
      <c r="O116" s="216">
        <f t="shared" si="3"/>
        <v>9025</v>
      </c>
      <c r="P116" s="219" t="s">
        <v>756</v>
      </c>
      <c r="Q116" s="219" t="s">
        <v>756</v>
      </c>
      <c r="R116" s="219" t="s">
        <v>756</v>
      </c>
      <c r="S116" s="219" t="s">
        <v>756</v>
      </c>
      <c r="T116" s="219" t="s">
        <v>756</v>
      </c>
      <c r="U116" s="219" t="s">
        <v>756</v>
      </c>
      <c r="V116" s="219" t="s">
        <v>756</v>
      </c>
      <c r="W116" s="219" t="s">
        <v>756</v>
      </c>
      <c r="X116" s="219" t="s">
        <v>756</v>
      </c>
      <c r="Y116" s="219" t="s">
        <v>756</v>
      </c>
      <c r="Z116" s="219" t="s">
        <v>756</v>
      </c>
      <c r="AA116" s="219" t="s">
        <v>756</v>
      </c>
      <c r="AB116" s="219" t="s">
        <v>756</v>
      </c>
      <c r="AC116" s="219">
        <v>1863</v>
      </c>
      <c r="AD116" s="219" t="s">
        <v>791</v>
      </c>
      <c r="AE116" s="219">
        <v>1245</v>
      </c>
      <c r="AF116" s="219" t="s">
        <v>948</v>
      </c>
      <c r="AG116" s="219" t="s">
        <v>756</v>
      </c>
      <c r="AH116" s="214">
        <v>5917</v>
      </c>
      <c r="AI116" s="214" t="s">
        <v>1192</v>
      </c>
      <c r="AJ116" s="126" t="s">
        <v>756</v>
      </c>
      <c r="AK116" s="126"/>
      <c r="AL116" s="126"/>
      <c r="AM116" s="127" t="s">
        <v>756</v>
      </c>
      <c r="AN116" s="128"/>
      <c r="AO116" s="128"/>
      <c r="AP116" s="132" t="s">
        <v>756</v>
      </c>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row>
    <row r="117" spans="1:158" s="6" customFormat="1" ht="123.75">
      <c r="A117" s="323"/>
      <c r="B117" s="201"/>
      <c r="C117" s="201" t="s">
        <v>756</v>
      </c>
      <c r="D117" s="214" t="s">
        <v>756</v>
      </c>
      <c r="E117" s="214"/>
      <c r="F117" s="214" t="s">
        <v>756</v>
      </c>
      <c r="G117" s="217" t="e">
        <f t="shared" si="6"/>
        <v>#VALUE!</v>
      </c>
      <c r="H117" s="214" t="s">
        <v>756</v>
      </c>
      <c r="I117" s="213" t="s">
        <v>768</v>
      </c>
      <c r="J117" s="214" t="s">
        <v>561</v>
      </c>
      <c r="K117" s="214" t="e">
        <f t="shared" si="4"/>
        <v>#VALUE!</v>
      </c>
      <c r="L117" s="219" t="s">
        <v>756</v>
      </c>
      <c r="M117" s="219" t="s">
        <v>756</v>
      </c>
      <c r="N117" s="221">
        <v>6546</v>
      </c>
      <c r="O117" s="216">
        <f t="shared" si="3"/>
        <v>3773</v>
      </c>
      <c r="P117" s="219" t="s">
        <v>756</v>
      </c>
      <c r="Q117" s="219" t="s">
        <v>756</v>
      </c>
      <c r="R117" s="219" t="s">
        <v>756</v>
      </c>
      <c r="S117" s="219" t="s">
        <v>756</v>
      </c>
      <c r="T117" s="219" t="s">
        <v>756</v>
      </c>
      <c r="U117" s="219" t="s">
        <v>756</v>
      </c>
      <c r="V117" s="219" t="s">
        <v>756</v>
      </c>
      <c r="W117" s="219" t="s">
        <v>756</v>
      </c>
      <c r="X117" s="219" t="s">
        <v>756</v>
      </c>
      <c r="Y117" s="219" t="s">
        <v>756</v>
      </c>
      <c r="Z117" s="219" t="s">
        <v>756</v>
      </c>
      <c r="AA117" s="219" t="s">
        <v>756</v>
      </c>
      <c r="AB117" s="219" t="s">
        <v>756</v>
      </c>
      <c r="AC117" s="219">
        <v>1086</v>
      </c>
      <c r="AD117" s="219" t="s">
        <v>801</v>
      </c>
      <c r="AE117" s="219">
        <v>75</v>
      </c>
      <c r="AF117" s="219" t="s">
        <v>949</v>
      </c>
      <c r="AG117" s="219" t="s">
        <v>756</v>
      </c>
      <c r="AH117" s="214">
        <v>2612</v>
      </c>
      <c r="AI117" s="214" t="s">
        <v>1193</v>
      </c>
      <c r="AJ117" s="126" t="s">
        <v>756</v>
      </c>
      <c r="AK117" s="126"/>
      <c r="AL117" s="126"/>
      <c r="AM117" s="127" t="s">
        <v>756</v>
      </c>
      <c r="AN117" s="128"/>
      <c r="AO117" s="128"/>
      <c r="AP117" s="132" t="s">
        <v>756</v>
      </c>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row>
    <row r="118" spans="1:158" s="6" customFormat="1" ht="409.5">
      <c r="A118" s="324"/>
      <c r="B118" s="201"/>
      <c r="C118" s="201" t="s">
        <v>756</v>
      </c>
      <c r="D118" s="214" t="s">
        <v>756</v>
      </c>
      <c r="E118" s="214"/>
      <c r="F118" s="214" t="s">
        <v>756</v>
      </c>
      <c r="G118" s="217" t="e">
        <f t="shared" si="6"/>
        <v>#VALUE!</v>
      </c>
      <c r="H118" s="214" t="s">
        <v>756</v>
      </c>
      <c r="I118" s="213" t="s">
        <v>769</v>
      </c>
      <c r="J118" s="214" t="s">
        <v>562</v>
      </c>
      <c r="K118" s="214" t="e">
        <f t="shared" si="4"/>
        <v>#VALUE!</v>
      </c>
      <c r="L118" s="219" t="s">
        <v>756</v>
      </c>
      <c r="M118" s="219" t="s">
        <v>756</v>
      </c>
      <c r="N118" s="219" t="s">
        <v>115</v>
      </c>
      <c r="O118" s="216" t="e">
        <f t="shared" si="3"/>
        <v>#VALUE!</v>
      </c>
      <c r="P118" s="219" t="s">
        <v>756</v>
      </c>
      <c r="Q118" s="219" t="s">
        <v>756</v>
      </c>
      <c r="R118" s="219" t="s">
        <v>756</v>
      </c>
      <c r="S118" s="219" t="s">
        <v>756</v>
      </c>
      <c r="T118" s="219" t="s">
        <v>756</v>
      </c>
      <c r="U118" s="219" t="s">
        <v>756</v>
      </c>
      <c r="V118" s="219" t="s">
        <v>756</v>
      </c>
      <c r="W118" s="219" t="s">
        <v>756</v>
      </c>
      <c r="X118" s="219" t="s">
        <v>756</v>
      </c>
      <c r="Y118" s="219" t="s">
        <v>756</v>
      </c>
      <c r="Z118" s="219" t="s">
        <v>756</v>
      </c>
      <c r="AA118" s="219" t="s">
        <v>756</v>
      </c>
      <c r="AB118" s="219" t="s">
        <v>756</v>
      </c>
      <c r="AC118" s="219">
        <v>0</v>
      </c>
      <c r="AD118" s="219" t="s">
        <v>1095</v>
      </c>
      <c r="AE118" s="219"/>
      <c r="AF118" s="219" t="s">
        <v>1096</v>
      </c>
      <c r="AG118" s="219" t="s">
        <v>756</v>
      </c>
      <c r="AH118" s="214" t="s">
        <v>1165</v>
      </c>
      <c r="AI118" s="214">
        <v>0</v>
      </c>
      <c r="AJ118" s="126" t="s">
        <v>756</v>
      </c>
      <c r="AK118" s="126"/>
      <c r="AL118" s="126"/>
      <c r="AM118" s="127" t="s">
        <v>756</v>
      </c>
      <c r="AN118" s="128"/>
      <c r="AO118" s="128"/>
      <c r="AP118" s="132" t="s">
        <v>756</v>
      </c>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row>
    <row r="119" spans="1:158" s="6" customFormat="1" ht="78.75" customHeight="1">
      <c r="A119" s="310" t="s">
        <v>546</v>
      </c>
      <c r="B119" s="248">
        <f>E119</f>
        <v>19.263142857142856</v>
      </c>
      <c r="C119" s="258" t="s">
        <v>369</v>
      </c>
      <c r="D119" s="287">
        <v>100</v>
      </c>
      <c r="E119" s="294">
        <f>((G119+G139)*D119)/100</f>
        <v>19.263142857142856</v>
      </c>
      <c r="F119" s="246" t="s">
        <v>370</v>
      </c>
      <c r="G119" s="253">
        <f>(SUM(K119:K138)*H119)/100</f>
        <v>16.763142857142856</v>
      </c>
      <c r="H119" s="308">
        <v>90</v>
      </c>
      <c r="I119" s="192" t="s">
        <v>651</v>
      </c>
      <c r="J119" s="193" t="s">
        <v>334</v>
      </c>
      <c r="K119" s="193">
        <f t="shared" si="4"/>
        <v>0</v>
      </c>
      <c r="L119" s="204">
        <v>6</v>
      </c>
      <c r="M119" s="193" t="s">
        <v>99</v>
      </c>
      <c r="N119" s="193">
        <v>2</v>
      </c>
      <c r="O119" s="101">
        <f t="shared" si="3"/>
        <v>0</v>
      </c>
      <c r="P119" s="37" t="s">
        <v>100</v>
      </c>
      <c r="Q119" s="37" t="s">
        <v>78</v>
      </c>
      <c r="R119" s="37" t="s">
        <v>33</v>
      </c>
      <c r="S119" s="37" t="s">
        <v>83</v>
      </c>
      <c r="T119" s="193" t="s">
        <v>335</v>
      </c>
      <c r="U119" s="193" t="s">
        <v>336</v>
      </c>
      <c r="V119" s="37" t="s">
        <v>60</v>
      </c>
      <c r="W119" s="193" t="s">
        <v>27</v>
      </c>
      <c r="X119" s="193" t="s">
        <v>28</v>
      </c>
      <c r="Y119" s="193" t="s">
        <v>31</v>
      </c>
      <c r="Z119" s="193" t="s">
        <v>29</v>
      </c>
      <c r="AA119" s="193" t="s">
        <v>30</v>
      </c>
      <c r="AB119" s="193"/>
      <c r="AC119" s="193">
        <v>0</v>
      </c>
      <c r="AD119" s="193" t="s">
        <v>818</v>
      </c>
      <c r="AE119" s="193">
        <v>0</v>
      </c>
      <c r="AF119" s="114" t="s">
        <v>963</v>
      </c>
      <c r="AG119" s="193"/>
      <c r="AH119" s="193">
        <v>0</v>
      </c>
      <c r="AI119" s="201" t="s">
        <v>1205</v>
      </c>
      <c r="AJ119" s="193"/>
      <c r="AK119" s="193"/>
      <c r="AL119" s="193"/>
      <c r="AM119" s="43">
        <v>2</v>
      </c>
      <c r="AN119" s="73"/>
      <c r="AO119" s="73"/>
      <c r="AP119" s="132">
        <v>0.054</v>
      </c>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row>
    <row r="120" spans="1:158" s="6" customFormat="1" ht="123.75">
      <c r="A120" s="311"/>
      <c r="B120" s="258"/>
      <c r="C120" s="258"/>
      <c r="D120" s="287"/>
      <c r="E120" s="295"/>
      <c r="F120" s="246"/>
      <c r="G120" s="335"/>
      <c r="H120" s="246"/>
      <c r="I120" s="192" t="s">
        <v>652</v>
      </c>
      <c r="J120" s="193" t="s">
        <v>337</v>
      </c>
      <c r="K120" s="193">
        <f t="shared" si="4"/>
        <v>6</v>
      </c>
      <c r="L120" s="204">
        <v>6</v>
      </c>
      <c r="M120" s="193" t="s">
        <v>99</v>
      </c>
      <c r="N120" s="193">
        <v>1</v>
      </c>
      <c r="O120" s="101">
        <f t="shared" si="3"/>
        <v>1</v>
      </c>
      <c r="P120" s="37" t="s">
        <v>100</v>
      </c>
      <c r="Q120" s="37" t="s">
        <v>78</v>
      </c>
      <c r="R120" s="37" t="s">
        <v>33</v>
      </c>
      <c r="S120" s="37" t="s">
        <v>83</v>
      </c>
      <c r="T120" s="193" t="s">
        <v>335</v>
      </c>
      <c r="U120" s="193" t="s">
        <v>99</v>
      </c>
      <c r="V120" s="37" t="s">
        <v>60</v>
      </c>
      <c r="W120" s="193" t="s">
        <v>27</v>
      </c>
      <c r="X120" s="193" t="s">
        <v>56</v>
      </c>
      <c r="Y120" s="193" t="s">
        <v>31</v>
      </c>
      <c r="Z120" s="193" t="s">
        <v>29</v>
      </c>
      <c r="AA120" s="193" t="s">
        <v>30</v>
      </c>
      <c r="AB120" s="193"/>
      <c r="AC120" s="193">
        <v>0</v>
      </c>
      <c r="AD120" s="193" t="s">
        <v>819</v>
      </c>
      <c r="AE120" s="41">
        <v>1</v>
      </c>
      <c r="AF120" s="42" t="s">
        <v>964</v>
      </c>
      <c r="AG120" s="193"/>
      <c r="AH120" s="193">
        <v>0</v>
      </c>
      <c r="AI120" s="201" t="s">
        <v>1206</v>
      </c>
      <c r="AJ120" s="41">
        <v>1</v>
      </c>
      <c r="AK120" s="41"/>
      <c r="AL120" s="41"/>
      <c r="AM120" s="50"/>
      <c r="AN120" s="73"/>
      <c r="AO120" s="73"/>
      <c r="AP120" s="132">
        <v>0.054</v>
      </c>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row>
    <row r="121" spans="1:158" s="6" customFormat="1" ht="90">
      <c r="A121" s="311"/>
      <c r="B121" s="258"/>
      <c r="C121" s="258"/>
      <c r="D121" s="287"/>
      <c r="E121" s="295"/>
      <c r="F121" s="246"/>
      <c r="G121" s="335"/>
      <c r="H121" s="246"/>
      <c r="I121" s="192" t="s">
        <v>692</v>
      </c>
      <c r="J121" s="193" t="s">
        <v>338</v>
      </c>
      <c r="K121" s="193">
        <f t="shared" si="4"/>
        <v>0</v>
      </c>
      <c r="L121" s="204">
        <v>7</v>
      </c>
      <c r="M121" s="193" t="s">
        <v>99</v>
      </c>
      <c r="N121" s="193">
        <v>1</v>
      </c>
      <c r="O121" s="101">
        <f t="shared" si="3"/>
        <v>0</v>
      </c>
      <c r="P121" s="37" t="s">
        <v>100</v>
      </c>
      <c r="Q121" s="37" t="s">
        <v>78</v>
      </c>
      <c r="R121" s="37" t="s">
        <v>33</v>
      </c>
      <c r="S121" s="37" t="s">
        <v>83</v>
      </c>
      <c r="T121" s="193" t="s">
        <v>339</v>
      </c>
      <c r="U121" s="193" t="s">
        <v>340</v>
      </c>
      <c r="V121" s="37" t="s">
        <v>60</v>
      </c>
      <c r="W121" s="193" t="s">
        <v>58</v>
      </c>
      <c r="X121" s="193" t="s">
        <v>56</v>
      </c>
      <c r="Y121" s="193" t="s">
        <v>31</v>
      </c>
      <c r="Z121" s="193" t="s">
        <v>29</v>
      </c>
      <c r="AA121" s="193" t="s">
        <v>30</v>
      </c>
      <c r="AB121" s="193"/>
      <c r="AC121" s="193">
        <v>0</v>
      </c>
      <c r="AD121" s="193" t="s">
        <v>820</v>
      </c>
      <c r="AE121" s="41">
        <v>0</v>
      </c>
      <c r="AF121" s="42" t="s">
        <v>965</v>
      </c>
      <c r="AG121" s="193"/>
      <c r="AH121" s="193">
        <v>0</v>
      </c>
      <c r="AI121" s="201" t="s">
        <v>1144</v>
      </c>
      <c r="AJ121" s="41">
        <v>1</v>
      </c>
      <c r="AK121" s="41"/>
      <c r="AL121" s="41"/>
      <c r="AM121" s="50"/>
      <c r="AN121" s="73"/>
      <c r="AO121" s="73"/>
      <c r="AP121" s="132">
        <v>0.063</v>
      </c>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row>
    <row r="122" spans="1:158" s="6" customFormat="1" ht="157.5">
      <c r="A122" s="311"/>
      <c r="B122" s="258"/>
      <c r="C122" s="258"/>
      <c r="D122" s="287"/>
      <c r="E122" s="295"/>
      <c r="F122" s="246"/>
      <c r="G122" s="335"/>
      <c r="H122" s="246"/>
      <c r="I122" s="192" t="s">
        <v>693</v>
      </c>
      <c r="J122" s="193" t="s">
        <v>341</v>
      </c>
      <c r="K122" s="193">
        <f t="shared" si="4"/>
        <v>0</v>
      </c>
      <c r="L122" s="204">
        <v>6</v>
      </c>
      <c r="M122" s="193" t="s">
        <v>99</v>
      </c>
      <c r="N122" s="193">
        <v>1</v>
      </c>
      <c r="O122" s="101">
        <f t="shared" si="3"/>
        <v>0</v>
      </c>
      <c r="P122" s="37" t="s">
        <v>100</v>
      </c>
      <c r="Q122" s="37" t="s">
        <v>78</v>
      </c>
      <c r="R122" s="37" t="s">
        <v>25</v>
      </c>
      <c r="S122" s="37" t="s">
        <v>83</v>
      </c>
      <c r="T122" s="193" t="s">
        <v>342</v>
      </c>
      <c r="U122" s="193" t="s">
        <v>99</v>
      </c>
      <c r="V122" s="37" t="s">
        <v>60</v>
      </c>
      <c r="W122" s="193" t="s">
        <v>27</v>
      </c>
      <c r="X122" s="193" t="s">
        <v>28</v>
      </c>
      <c r="Y122" s="193" t="s">
        <v>31</v>
      </c>
      <c r="Z122" s="193" t="s">
        <v>29</v>
      </c>
      <c r="AA122" s="193" t="s">
        <v>30</v>
      </c>
      <c r="AB122" s="193"/>
      <c r="AC122" s="193">
        <v>0</v>
      </c>
      <c r="AD122" s="193" t="s">
        <v>821</v>
      </c>
      <c r="AE122" s="193">
        <v>0</v>
      </c>
      <c r="AF122" s="114" t="s">
        <v>966</v>
      </c>
      <c r="AG122" s="193">
        <v>1</v>
      </c>
      <c r="AH122" s="193">
        <v>0</v>
      </c>
      <c r="AI122" s="201" t="s">
        <v>1145</v>
      </c>
      <c r="AJ122" s="193"/>
      <c r="AK122" s="193"/>
      <c r="AL122" s="193"/>
      <c r="AM122" s="50"/>
      <c r="AN122" s="73"/>
      <c r="AO122" s="73"/>
      <c r="AP122" s="132">
        <v>0.054</v>
      </c>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row>
    <row r="123" spans="1:158" s="6" customFormat="1" ht="120" customHeight="1">
      <c r="A123" s="311"/>
      <c r="B123" s="258"/>
      <c r="C123" s="258"/>
      <c r="D123" s="287"/>
      <c r="E123" s="295"/>
      <c r="F123" s="246"/>
      <c r="G123" s="335"/>
      <c r="H123" s="246"/>
      <c r="I123" s="192" t="s">
        <v>694</v>
      </c>
      <c r="J123" s="193" t="s">
        <v>343</v>
      </c>
      <c r="K123" s="193">
        <f t="shared" si="4"/>
        <v>0</v>
      </c>
      <c r="L123" s="204">
        <v>6</v>
      </c>
      <c r="M123" s="193" t="s">
        <v>99</v>
      </c>
      <c r="N123" s="193">
        <v>1</v>
      </c>
      <c r="O123" s="101">
        <f t="shared" si="3"/>
        <v>0</v>
      </c>
      <c r="P123" s="37" t="s">
        <v>100</v>
      </c>
      <c r="Q123" s="37" t="s">
        <v>78</v>
      </c>
      <c r="R123" s="37" t="s">
        <v>25</v>
      </c>
      <c r="S123" s="37" t="s">
        <v>83</v>
      </c>
      <c r="T123" s="193" t="s">
        <v>342</v>
      </c>
      <c r="U123" s="193" t="s">
        <v>99</v>
      </c>
      <c r="V123" s="37" t="s">
        <v>60</v>
      </c>
      <c r="W123" s="193" t="s">
        <v>27</v>
      </c>
      <c r="X123" s="193" t="s">
        <v>28</v>
      </c>
      <c r="Y123" s="193" t="s">
        <v>31</v>
      </c>
      <c r="Z123" s="193" t="s">
        <v>29</v>
      </c>
      <c r="AA123" s="193" t="s">
        <v>30</v>
      </c>
      <c r="AB123" s="49"/>
      <c r="AC123" s="40">
        <v>0</v>
      </c>
      <c r="AD123" s="193" t="s">
        <v>822</v>
      </c>
      <c r="AE123" s="193">
        <v>0</v>
      </c>
      <c r="AF123" s="115" t="s">
        <v>967</v>
      </c>
      <c r="AG123" s="193">
        <v>1</v>
      </c>
      <c r="AH123" s="193">
        <v>0</v>
      </c>
      <c r="AI123" s="201" t="s">
        <v>1207</v>
      </c>
      <c r="AJ123" s="49"/>
      <c r="AK123" s="49"/>
      <c r="AL123" s="49"/>
      <c r="AM123" s="87"/>
      <c r="AN123" s="73"/>
      <c r="AO123" s="73"/>
      <c r="AP123" s="132">
        <v>0.054</v>
      </c>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row>
    <row r="124" spans="1:158" s="6" customFormat="1" ht="78.75">
      <c r="A124" s="311"/>
      <c r="B124" s="258"/>
      <c r="C124" s="258"/>
      <c r="D124" s="287"/>
      <c r="E124" s="295"/>
      <c r="F124" s="246"/>
      <c r="G124" s="335"/>
      <c r="H124" s="246"/>
      <c r="I124" s="192" t="s">
        <v>695</v>
      </c>
      <c r="J124" s="193" t="s">
        <v>344</v>
      </c>
      <c r="K124" s="193">
        <f t="shared" si="4"/>
        <v>0</v>
      </c>
      <c r="L124" s="204">
        <v>6</v>
      </c>
      <c r="M124" s="204">
        <v>2</v>
      </c>
      <c r="N124" s="193">
        <v>4</v>
      </c>
      <c r="O124" s="101">
        <f t="shared" si="3"/>
        <v>0</v>
      </c>
      <c r="P124" s="37" t="s">
        <v>100</v>
      </c>
      <c r="Q124" s="37" t="s">
        <v>78</v>
      </c>
      <c r="R124" s="37" t="s">
        <v>25</v>
      </c>
      <c r="S124" s="37" t="s">
        <v>83</v>
      </c>
      <c r="T124" s="193" t="s">
        <v>345</v>
      </c>
      <c r="U124" s="193" t="s">
        <v>346</v>
      </c>
      <c r="V124" s="37" t="s">
        <v>60</v>
      </c>
      <c r="W124" s="193" t="s">
        <v>15</v>
      </c>
      <c r="X124" s="193" t="s">
        <v>16</v>
      </c>
      <c r="Y124" s="193" t="s">
        <v>31</v>
      </c>
      <c r="Z124" s="193" t="s">
        <v>29</v>
      </c>
      <c r="AA124" s="193" t="s">
        <v>30</v>
      </c>
      <c r="AB124" s="41">
        <v>1</v>
      </c>
      <c r="AC124" s="41">
        <v>0</v>
      </c>
      <c r="AD124" s="41" t="s">
        <v>823</v>
      </c>
      <c r="AE124" s="193">
        <v>0</v>
      </c>
      <c r="AF124" s="116" t="s">
        <v>968</v>
      </c>
      <c r="AG124" s="41">
        <v>1</v>
      </c>
      <c r="AH124" s="41">
        <v>0</v>
      </c>
      <c r="AI124" s="201" t="s">
        <v>1146</v>
      </c>
      <c r="AJ124" s="41">
        <v>1</v>
      </c>
      <c r="AK124" s="41"/>
      <c r="AL124" s="41"/>
      <c r="AM124" s="43">
        <v>1</v>
      </c>
      <c r="AN124" s="73"/>
      <c r="AO124" s="73"/>
      <c r="AP124" s="132">
        <v>0.054</v>
      </c>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row>
    <row r="125" spans="1:158" s="6" customFormat="1" ht="168.75">
      <c r="A125" s="311"/>
      <c r="B125" s="258"/>
      <c r="C125" s="258"/>
      <c r="D125" s="287"/>
      <c r="E125" s="295"/>
      <c r="F125" s="246"/>
      <c r="G125" s="335"/>
      <c r="H125" s="246"/>
      <c r="I125" s="192" t="s">
        <v>696</v>
      </c>
      <c r="J125" s="193" t="s">
        <v>347</v>
      </c>
      <c r="K125" s="193">
        <f t="shared" si="4"/>
        <v>0</v>
      </c>
      <c r="L125" s="204">
        <v>6</v>
      </c>
      <c r="M125" s="204">
        <v>2</v>
      </c>
      <c r="N125" s="193">
        <v>8</v>
      </c>
      <c r="O125" s="101">
        <f t="shared" si="3"/>
        <v>0</v>
      </c>
      <c r="P125" s="37" t="s">
        <v>100</v>
      </c>
      <c r="Q125" s="37" t="s">
        <v>78</v>
      </c>
      <c r="R125" s="37" t="s">
        <v>32</v>
      </c>
      <c r="S125" s="37" t="s">
        <v>83</v>
      </c>
      <c r="T125" s="193" t="s">
        <v>348</v>
      </c>
      <c r="U125" s="193" t="s">
        <v>346</v>
      </c>
      <c r="V125" s="37" t="s">
        <v>60</v>
      </c>
      <c r="W125" s="193" t="s">
        <v>27</v>
      </c>
      <c r="X125" s="193" t="s">
        <v>34</v>
      </c>
      <c r="Y125" s="193" t="s">
        <v>31</v>
      </c>
      <c r="Z125" s="193" t="s">
        <v>29</v>
      </c>
      <c r="AA125" s="193" t="s">
        <v>30</v>
      </c>
      <c r="AB125" s="41">
        <v>2</v>
      </c>
      <c r="AC125" s="41">
        <v>0</v>
      </c>
      <c r="AD125" s="41" t="s">
        <v>824</v>
      </c>
      <c r="AE125" s="193">
        <v>0</v>
      </c>
      <c r="AF125" s="193" t="s">
        <v>969</v>
      </c>
      <c r="AG125" s="41">
        <v>2</v>
      </c>
      <c r="AH125" s="41">
        <v>0</v>
      </c>
      <c r="AI125" s="201" t="s">
        <v>1147</v>
      </c>
      <c r="AJ125" s="41">
        <v>2</v>
      </c>
      <c r="AK125" s="41"/>
      <c r="AL125" s="41"/>
      <c r="AM125" s="43">
        <v>2</v>
      </c>
      <c r="AN125" s="73"/>
      <c r="AO125" s="73"/>
      <c r="AP125" s="132">
        <v>0.054</v>
      </c>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row>
    <row r="126" spans="1:158" s="6" customFormat="1" ht="123.75">
      <c r="A126" s="311"/>
      <c r="B126" s="258"/>
      <c r="C126" s="258"/>
      <c r="D126" s="287"/>
      <c r="E126" s="295"/>
      <c r="F126" s="246"/>
      <c r="G126" s="335"/>
      <c r="H126" s="246"/>
      <c r="I126" s="192" t="s">
        <v>697</v>
      </c>
      <c r="J126" s="193" t="s">
        <v>349</v>
      </c>
      <c r="K126" s="193">
        <f t="shared" si="4"/>
        <v>0</v>
      </c>
      <c r="L126" s="204">
        <v>6</v>
      </c>
      <c r="M126" s="193" t="s">
        <v>99</v>
      </c>
      <c r="N126" s="193">
        <v>1</v>
      </c>
      <c r="O126" s="101">
        <f t="shared" si="3"/>
        <v>0</v>
      </c>
      <c r="P126" s="37" t="s">
        <v>100</v>
      </c>
      <c r="Q126" s="37" t="s">
        <v>78</v>
      </c>
      <c r="R126" s="37" t="s">
        <v>25</v>
      </c>
      <c r="S126" s="37" t="s">
        <v>83</v>
      </c>
      <c r="T126" s="193" t="s">
        <v>348</v>
      </c>
      <c r="U126" s="193" t="s">
        <v>346</v>
      </c>
      <c r="V126" s="37" t="s">
        <v>60</v>
      </c>
      <c r="W126" s="193" t="s">
        <v>58</v>
      </c>
      <c r="X126" s="193" t="s">
        <v>56</v>
      </c>
      <c r="Y126" s="193" t="s">
        <v>31</v>
      </c>
      <c r="Z126" s="193" t="s">
        <v>29</v>
      </c>
      <c r="AA126" s="193" t="s">
        <v>30</v>
      </c>
      <c r="AB126" s="41"/>
      <c r="AC126" s="41">
        <v>0</v>
      </c>
      <c r="AD126" s="41" t="s">
        <v>825</v>
      </c>
      <c r="AE126" s="41">
        <v>0</v>
      </c>
      <c r="AF126" s="193" t="s">
        <v>970</v>
      </c>
      <c r="AG126" s="41">
        <v>1</v>
      </c>
      <c r="AH126" s="41">
        <v>0</v>
      </c>
      <c r="AI126" s="201" t="s">
        <v>1148</v>
      </c>
      <c r="AJ126" s="41"/>
      <c r="AK126" s="41"/>
      <c r="AL126" s="41"/>
      <c r="AM126" s="43"/>
      <c r="AN126" s="73"/>
      <c r="AO126" s="73"/>
      <c r="AP126" s="132">
        <v>0.054</v>
      </c>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row>
    <row r="127" spans="1:158" s="6" customFormat="1" ht="78.75">
      <c r="A127" s="311"/>
      <c r="B127" s="258"/>
      <c r="C127" s="258"/>
      <c r="D127" s="287"/>
      <c r="E127" s="295"/>
      <c r="F127" s="246"/>
      <c r="G127" s="335"/>
      <c r="H127" s="246"/>
      <c r="I127" s="192" t="s">
        <v>698</v>
      </c>
      <c r="J127" s="193" t="s">
        <v>350</v>
      </c>
      <c r="K127" s="193">
        <f t="shared" si="4"/>
        <v>0</v>
      </c>
      <c r="L127" s="204">
        <v>6</v>
      </c>
      <c r="M127" s="204">
        <v>12</v>
      </c>
      <c r="N127" s="193">
        <v>12</v>
      </c>
      <c r="O127" s="101">
        <f t="shared" si="3"/>
        <v>0</v>
      </c>
      <c r="P127" s="37" t="s">
        <v>100</v>
      </c>
      <c r="Q127" s="37" t="s">
        <v>78</v>
      </c>
      <c r="R127" s="37" t="s">
        <v>25</v>
      </c>
      <c r="S127" s="37" t="s">
        <v>83</v>
      </c>
      <c r="T127" s="193" t="s">
        <v>348</v>
      </c>
      <c r="U127" s="193" t="s">
        <v>346</v>
      </c>
      <c r="V127" s="37" t="s">
        <v>60</v>
      </c>
      <c r="W127" s="193" t="s">
        <v>15</v>
      </c>
      <c r="X127" s="193" t="s">
        <v>56</v>
      </c>
      <c r="Y127" s="193" t="s">
        <v>31</v>
      </c>
      <c r="Z127" s="193" t="s">
        <v>29</v>
      </c>
      <c r="AA127" s="193" t="s">
        <v>30</v>
      </c>
      <c r="AB127" s="41"/>
      <c r="AC127" s="41">
        <v>0</v>
      </c>
      <c r="AD127" s="41" t="s">
        <v>826</v>
      </c>
      <c r="AE127" s="41">
        <v>0</v>
      </c>
      <c r="AF127" s="193" t="s">
        <v>971</v>
      </c>
      <c r="AG127" s="41"/>
      <c r="AH127" s="41">
        <v>0</v>
      </c>
      <c r="AI127" s="201" t="s">
        <v>1149</v>
      </c>
      <c r="AJ127" s="41">
        <v>6</v>
      </c>
      <c r="AK127" s="41"/>
      <c r="AL127" s="41"/>
      <c r="AM127" s="43">
        <v>6</v>
      </c>
      <c r="AN127" s="73"/>
      <c r="AO127" s="73"/>
      <c r="AP127" s="132">
        <v>0.054</v>
      </c>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row>
    <row r="128" spans="1:158" s="6" customFormat="1" ht="101.25">
      <c r="A128" s="311"/>
      <c r="B128" s="258"/>
      <c r="C128" s="258"/>
      <c r="D128" s="287"/>
      <c r="E128" s="295"/>
      <c r="F128" s="246"/>
      <c r="G128" s="335"/>
      <c r="H128" s="246"/>
      <c r="I128" s="192" t="s">
        <v>643</v>
      </c>
      <c r="J128" s="193" t="s">
        <v>351</v>
      </c>
      <c r="K128" s="193">
        <f t="shared" si="4"/>
        <v>0</v>
      </c>
      <c r="L128" s="204">
        <v>4</v>
      </c>
      <c r="M128" s="193" t="s">
        <v>99</v>
      </c>
      <c r="N128" s="193">
        <v>1</v>
      </c>
      <c r="O128" s="101">
        <f t="shared" si="3"/>
        <v>0</v>
      </c>
      <c r="P128" s="37" t="s">
        <v>100</v>
      </c>
      <c r="Q128" s="37" t="s">
        <v>78</v>
      </c>
      <c r="R128" s="37" t="s">
        <v>25</v>
      </c>
      <c r="S128" s="37" t="s">
        <v>83</v>
      </c>
      <c r="T128" s="193" t="s">
        <v>342</v>
      </c>
      <c r="U128" s="193" t="s">
        <v>99</v>
      </c>
      <c r="V128" s="37" t="s">
        <v>60</v>
      </c>
      <c r="W128" s="193" t="s">
        <v>58</v>
      </c>
      <c r="X128" s="193" t="s">
        <v>56</v>
      </c>
      <c r="Y128" s="193" t="s">
        <v>31</v>
      </c>
      <c r="Z128" s="193" t="s">
        <v>29</v>
      </c>
      <c r="AA128" s="193" t="s">
        <v>30</v>
      </c>
      <c r="AB128" s="41"/>
      <c r="AC128" s="41">
        <v>0</v>
      </c>
      <c r="AD128" s="41" t="s">
        <v>827</v>
      </c>
      <c r="AE128" s="41">
        <v>0</v>
      </c>
      <c r="AF128" s="114" t="s">
        <v>972</v>
      </c>
      <c r="AG128" s="41"/>
      <c r="AH128" s="41">
        <v>0</v>
      </c>
      <c r="AI128" s="201" t="s">
        <v>1174</v>
      </c>
      <c r="AJ128" s="41"/>
      <c r="AK128" s="41"/>
      <c r="AL128" s="41"/>
      <c r="AM128" s="43">
        <v>1</v>
      </c>
      <c r="AN128" s="73"/>
      <c r="AO128" s="73"/>
      <c r="AP128" s="132">
        <v>0.036</v>
      </c>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row>
    <row r="129" spans="1:158" s="6" customFormat="1" ht="67.5">
      <c r="A129" s="311"/>
      <c r="B129" s="258"/>
      <c r="C129" s="258"/>
      <c r="D129" s="287"/>
      <c r="E129" s="295"/>
      <c r="F129" s="246"/>
      <c r="G129" s="335"/>
      <c r="H129" s="246"/>
      <c r="I129" s="192" t="s">
        <v>644</v>
      </c>
      <c r="J129" s="193" t="s">
        <v>352</v>
      </c>
      <c r="K129" s="193">
        <f t="shared" si="4"/>
        <v>0</v>
      </c>
      <c r="L129" s="204">
        <v>4</v>
      </c>
      <c r="M129" s="193" t="s">
        <v>99</v>
      </c>
      <c r="N129" s="193">
        <v>1</v>
      </c>
      <c r="O129" s="101">
        <f t="shared" si="3"/>
        <v>0</v>
      </c>
      <c r="P129" s="37" t="s">
        <v>100</v>
      </c>
      <c r="Q129" s="37" t="s">
        <v>78</v>
      </c>
      <c r="R129" s="37" t="s">
        <v>25</v>
      </c>
      <c r="S129" s="37" t="s">
        <v>83</v>
      </c>
      <c r="T129" s="193" t="s">
        <v>342</v>
      </c>
      <c r="U129" s="193" t="s">
        <v>99</v>
      </c>
      <c r="V129" s="37" t="s">
        <v>60</v>
      </c>
      <c r="W129" s="193" t="s">
        <v>58</v>
      </c>
      <c r="X129" s="193" t="s">
        <v>56</v>
      </c>
      <c r="Y129" s="193" t="s">
        <v>31</v>
      </c>
      <c r="Z129" s="193" t="s">
        <v>29</v>
      </c>
      <c r="AA129" s="193" t="s">
        <v>30</v>
      </c>
      <c r="AB129" s="41"/>
      <c r="AC129" s="41">
        <v>0</v>
      </c>
      <c r="AD129" s="41" t="s">
        <v>827</v>
      </c>
      <c r="AE129" s="41">
        <v>0</v>
      </c>
      <c r="AF129" s="114" t="s">
        <v>973</v>
      </c>
      <c r="AG129" s="41"/>
      <c r="AH129" s="41">
        <v>0</v>
      </c>
      <c r="AI129" s="201" t="s">
        <v>1200</v>
      </c>
      <c r="AJ129" s="41"/>
      <c r="AK129" s="41"/>
      <c r="AL129" s="41"/>
      <c r="AM129" s="43">
        <v>1</v>
      </c>
      <c r="AN129" s="73"/>
      <c r="AO129" s="73"/>
      <c r="AP129" s="132">
        <v>0.036</v>
      </c>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row>
    <row r="130" spans="1:158" s="6" customFormat="1" ht="56.25">
      <c r="A130" s="311"/>
      <c r="B130" s="258"/>
      <c r="C130" s="258"/>
      <c r="D130" s="287"/>
      <c r="E130" s="295"/>
      <c r="F130" s="246"/>
      <c r="G130" s="335"/>
      <c r="H130" s="246"/>
      <c r="I130" s="192" t="s">
        <v>645</v>
      </c>
      <c r="J130" s="193" t="s">
        <v>353</v>
      </c>
      <c r="K130" s="193">
        <f t="shared" si="4"/>
        <v>0</v>
      </c>
      <c r="L130" s="204">
        <v>4</v>
      </c>
      <c r="M130" s="193" t="s">
        <v>99</v>
      </c>
      <c r="N130" s="193">
        <v>1</v>
      </c>
      <c r="O130" s="101">
        <f t="shared" si="3"/>
        <v>0</v>
      </c>
      <c r="P130" s="37" t="s">
        <v>100</v>
      </c>
      <c r="Q130" s="37" t="s">
        <v>78</v>
      </c>
      <c r="R130" s="37" t="s">
        <v>25</v>
      </c>
      <c r="S130" s="37" t="s">
        <v>83</v>
      </c>
      <c r="T130" s="193" t="s">
        <v>342</v>
      </c>
      <c r="U130" s="193" t="s">
        <v>99</v>
      </c>
      <c r="V130" s="37" t="s">
        <v>60</v>
      </c>
      <c r="W130" s="193" t="s">
        <v>58</v>
      </c>
      <c r="X130" s="193" t="s">
        <v>56</v>
      </c>
      <c r="Y130" s="193" t="s">
        <v>31</v>
      </c>
      <c r="Z130" s="193" t="s">
        <v>29</v>
      </c>
      <c r="AA130" s="193" t="s">
        <v>30</v>
      </c>
      <c r="AB130" s="41"/>
      <c r="AC130" s="41">
        <v>0</v>
      </c>
      <c r="AD130" s="41" t="s">
        <v>827</v>
      </c>
      <c r="AE130" s="41">
        <v>0</v>
      </c>
      <c r="AF130" s="114" t="s">
        <v>974</v>
      </c>
      <c r="AG130" s="41"/>
      <c r="AH130" s="41">
        <v>0</v>
      </c>
      <c r="AI130" s="201" t="s">
        <v>1175</v>
      </c>
      <c r="AJ130" s="41"/>
      <c r="AK130" s="41"/>
      <c r="AL130" s="41"/>
      <c r="AM130" s="43">
        <v>1</v>
      </c>
      <c r="AN130" s="73"/>
      <c r="AO130" s="73"/>
      <c r="AP130" s="132">
        <v>0.036</v>
      </c>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row>
    <row r="131" spans="1:158" s="6" customFormat="1" ht="78.75">
      <c r="A131" s="311"/>
      <c r="B131" s="258"/>
      <c r="C131" s="258"/>
      <c r="D131" s="287"/>
      <c r="E131" s="295"/>
      <c r="F131" s="246"/>
      <c r="G131" s="335"/>
      <c r="H131" s="246"/>
      <c r="I131" s="192" t="s">
        <v>646</v>
      </c>
      <c r="J131" s="193" t="s">
        <v>354</v>
      </c>
      <c r="K131" s="193">
        <f t="shared" si="4"/>
        <v>0</v>
      </c>
      <c r="L131" s="204">
        <v>4</v>
      </c>
      <c r="M131" s="193" t="s">
        <v>99</v>
      </c>
      <c r="N131" s="193">
        <v>0.2</v>
      </c>
      <c r="O131" s="101">
        <f t="shared" si="3"/>
        <v>0</v>
      </c>
      <c r="P131" s="37" t="s">
        <v>355</v>
      </c>
      <c r="Q131" s="37" t="s">
        <v>78</v>
      </c>
      <c r="R131" s="37" t="s">
        <v>25</v>
      </c>
      <c r="S131" s="37" t="s">
        <v>83</v>
      </c>
      <c r="T131" s="193" t="s">
        <v>342</v>
      </c>
      <c r="U131" s="193" t="s">
        <v>99</v>
      </c>
      <c r="V131" s="37" t="s">
        <v>60</v>
      </c>
      <c r="W131" s="193" t="s">
        <v>58</v>
      </c>
      <c r="X131" s="193" t="s">
        <v>56</v>
      </c>
      <c r="Y131" s="193" t="s">
        <v>31</v>
      </c>
      <c r="Z131" s="193" t="s">
        <v>29</v>
      </c>
      <c r="AA131" s="193" t="s">
        <v>30</v>
      </c>
      <c r="AB131" s="41"/>
      <c r="AC131" s="41">
        <v>0</v>
      </c>
      <c r="AD131" s="41" t="s">
        <v>828</v>
      </c>
      <c r="AE131" s="41">
        <v>0</v>
      </c>
      <c r="AF131" s="114" t="s">
        <v>975</v>
      </c>
      <c r="AG131" s="41"/>
      <c r="AH131" s="41">
        <v>0</v>
      </c>
      <c r="AI131" s="201" t="s">
        <v>1201</v>
      </c>
      <c r="AJ131" s="41"/>
      <c r="AK131" s="41"/>
      <c r="AL131" s="41"/>
      <c r="AM131" s="43">
        <v>0.2</v>
      </c>
      <c r="AN131" s="73"/>
      <c r="AO131" s="73"/>
      <c r="AP131" s="132">
        <v>0.036</v>
      </c>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row>
    <row r="132" spans="1:158" s="6" customFormat="1" ht="112.5">
      <c r="A132" s="311"/>
      <c r="B132" s="258"/>
      <c r="C132" s="258"/>
      <c r="D132" s="287"/>
      <c r="E132" s="295"/>
      <c r="F132" s="246"/>
      <c r="G132" s="335"/>
      <c r="H132" s="246"/>
      <c r="I132" s="192" t="s">
        <v>647</v>
      </c>
      <c r="J132" s="193" t="s">
        <v>356</v>
      </c>
      <c r="K132" s="193">
        <f t="shared" si="4"/>
        <v>0</v>
      </c>
      <c r="L132" s="204">
        <v>6</v>
      </c>
      <c r="M132" s="204">
        <v>6</v>
      </c>
      <c r="N132" s="193">
        <v>10</v>
      </c>
      <c r="O132" s="101">
        <f aca="true" t="shared" si="7" ref="O132:O195">+AC132+AH132+AK132+AN132+AE132</f>
        <v>0</v>
      </c>
      <c r="P132" s="37" t="s">
        <v>100</v>
      </c>
      <c r="Q132" s="37" t="s">
        <v>78</v>
      </c>
      <c r="R132" s="37" t="s">
        <v>25</v>
      </c>
      <c r="S132" s="37" t="s">
        <v>83</v>
      </c>
      <c r="T132" s="193" t="s">
        <v>348</v>
      </c>
      <c r="U132" s="193" t="s">
        <v>346</v>
      </c>
      <c r="V132" s="37" t="s">
        <v>60</v>
      </c>
      <c r="W132" s="193" t="s">
        <v>58</v>
      </c>
      <c r="X132" s="193" t="s">
        <v>56</v>
      </c>
      <c r="Y132" s="193" t="s">
        <v>31</v>
      </c>
      <c r="Z132" s="193" t="s">
        <v>29</v>
      </c>
      <c r="AA132" s="193" t="s">
        <v>30</v>
      </c>
      <c r="AB132" s="41"/>
      <c r="AC132" s="41">
        <v>0</v>
      </c>
      <c r="AD132" s="41" t="s">
        <v>827</v>
      </c>
      <c r="AE132" s="41">
        <v>0</v>
      </c>
      <c r="AF132" s="42" t="s">
        <v>976</v>
      </c>
      <c r="AG132" s="41"/>
      <c r="AH132" s="41">
        <v>0</v>
      </c>
      <c r="AI132" s="201" t="s">
        <v>1280</v>
      </c>
      <c r="AJ132" s="41"/>
      <c r="AK132" s="41"/>
      <c r="AL132" s="41"/>
      <c r="AM132" s="43">
        <v>10</v>
      </c>
      <c r="AN132" s="73"/>
      <c r="AO132" s="73"/>
      <c r="AP132" s="132">
        <v>0.054</v>
      </c>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row>
    <row r="133" spans="1:158" s="6" customFormat="1" ht="180">
      <c r="A133" s="311"/>
      <c r="B133" s="258"/>
      <c r="C133" s="258"/>
      <c r="D133" s="287"/>
      <c r="E133" s="295"/>
      <c r="F133" s="246"/>
      <c r="G133" s="335"/>
      <c r="H133" s="246"/>
      <c r="I133" s="192" t="s">
        <v>648</v>
      </c>
      <c r="J133" s="193" t="s">
        <v>357</v>
      </c>
      <c r="K133" s="193">
        <f aca="true" t="shared" si="8" ref="K133:K196">(O133*L133)/N133</f>
        <v>0</v>
      </c>
      <c r="L133" s="204">
        <v>4</v>
      </c>
      <c r="M133" s="193" t="s">
        <v>99</v>
      </c>
      <c r="N133" s="193">
        <v>1</v>
      </c>
      <c r="O133" s="101">
        <f t="shared" si="7"/>
        <v>0</v>
      </c>
      <c r="P133" s="37" t="s">
        <v>100</v>
      </c>
      <c r="Q133" s="37" t="s">
        <v>78</v>
      </c>
      <c r="R133" s="37" t="s">
        <v>25</v>
      </c>
      <c r="S133" s="37" t="s">
        <v>83</v>
      </c>
      <c r="T133" s="193" t="s">
        <v>335</v>
      </c>
      <c r="U133" s="193" t="s">
        <v>99</v>
      </c>
      <c r="V133" s="37" t="s">
        <v>60</v>
      </c>
      <c r="W133" s="193" t="s">
        <v>58</v>
      </c>
      <c r="X133" s="193" t="s">
        <v>56</v>
      </c>
      <c r="Y133" s="193" t="s">
        <v>31</v>
      </c>
      <c r="Z133" s="193" t="s">
        <v>29</v>
      </c>
      <c r="AA133" s="193" t="s">
        <v>30</v>
      </c>
      <c r="AB133" s="41"/>
      <c r="AC133" s="41">
        <v>0</v>
      </c>
      <c r="AD133" s="41" t="s">
        <v>827</v>
      </c>
      <c r="AE133" s="41">
        <v>0</v>
      </c>
      <c r="AF133" s="42" t="s">
        <v>977</v>
      </c>
      <c r="AG133" s="41"/>
      <c r="AH133" s="41">
        <v>0</v>
      </c>
      <c r="AI133" s="201" t="s">
        <v>1176</v>
      </c>
      <c r="AJ133" s="41"/>
      <c r="AK133" s="41"/>
      <c r="AL133" s="41"/>
      <c r="AM133" s="43">
        <v>1</v>
      </c>
      <c r="AN133" s="73"/>
      <c r="AO133" s="73"/>
      <c r="AP133" s="132">
        <v>0.036</v>
      </c>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row>
    <row r="134" spans="1:158" s="6" customFormat="1" ht="382.5">
      <c r="A134" s="311"/>
      <c r="B134" s="258"/>
      <c r="C134" s="258"/>
      <c r="D134" s="287"/>
      <c r="E134" s="295"/>
      <c r="F134" s="246"/>
      <c r="G134" s="335"/>
      <c r="H134" s="246"/>
      <c r="I134" s="192" t="s">
        <v>649</v>
      </c>
      <c r="J134" s="193" t="s">
        <v>358</v>
      </c>
      <c r="K134" s="193">
        <f t="shared" si="8"/>
        <v>0.92</v>
      </c>
      <c r="L134" s="204">
        <v>6</v>
      </c>
      <c r="M134" s="193" t="s">
        <v>99</v>
      </c>
      <c r="N134" s="193">
        <v>300</v>
      </c>
      <c r="O134" s="101">
        <f t="shared" si="7"/>
        <v>46</v>
      </c>
      <c r="P134" s="37" t="s">
        <v>100</v>
      </c>
      <c r="Q134" s="37" t="s">
        <v>78</v>
      </c>
      <c r="R134" s="37" t="s">
        <v>25</v>
      </c>
      <c r="S134" s="37" t="s">
        <v>83</v>
      </c>
      <c r="T134" s="193" t="s">
        <v>359</v>
      </c>
      <c r="U134" s="193" t="s">
        <v>360</v>
      </c>
      <c r="V134" s="37" t="s">
        <v>60</v>
      </c>
      <c r="W134" s="193" t="s">
        <v>58</v>
      </c>
      <c r="X134" s="193" t="s">
        <v>56</v>
      </c>
      <c r="Y134" s="193" t="s">
        <v>31</v>
      </c>
      <c r="Z134" s="193" t="s">
        <v>29</v>
      </c>
      <c r="AA134" s="193" t="s">
        <v>30</v>
      </c>
      <c r="AB134" s="41"/>
      <c r="AC134" s="41">
        <v>0</v>
      </c>
      <c r="AD134" s="41" t="s">
        <v>829</v>
      </c>
      <c r="AE134" s="41">
        <v>23</v>
      </c>
      <c r="AF134" s="114" t="s">
        <v>978</v>
      </c>
      <c r="AG134" s="41"/>
      <c r="AH134" s="41">
        <v>23</v>
      </c>
      <c r="AI134" s="201" t="s">
        <v>1177</v>
      </c>
      <c r="AJ134" s="41"/>
      <c r="AK134" s="41"/>
      <c r="AL134" s="41"/>
      <c r="AM134" s="43">
        <v>300</v>
      </c>
      <c r="AN134" s="73"/>
      <c r="AO134" s="73"/>
      <c r="AP134" s="132">
        <v>0.054</v>
      </c>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row>
    <row r="135" spans="1:158" s="6" customFormat="1" ht="247.5">
      <c r="A135" s="311"/>
      <c r="B135" s="258"/>
      <c r="C135" s="258"/>
      <c r="D135" s="287"/>
      <c r="E135" s="295"/>
      <c r="F135" s="246"/>
      <c r="G135" s="335"/>
      <c r="H135" s="246"/>
      <c r="I135" s="192" t="s">
        <v>650</v>
      </c>
      <c r="J135" s="193" t="s">
        <v>361</v>
      </c>
      <c r="K135" s="193">
        <f t="shared" si="8"/>
        <v>6</v>
      </c>
      <c r="L135" s="204">
        <v>6</v>
      </c>
      <c r="M135" s="193" t="s">
        <v>99</v>
      </c>
      <c r="N135" s="193">
        <v>1</v>
      </c>
      <c r="O135" s="101">
        <f t="shared" si="7"/>
        <v>1</v>
      </c>
      <c r="P135" s="37" t="s">
        <v>100</v>
      </c>
      <c r="Q135" s="37" t="s">
        <v>78</v>
      </c>
      <c r="R135" s="37" t="s">
        <v>25</v>
      </c>
      <c r="S135" s="37" t="s">
        <v>83</v>
      </c>
      <c r="T135" s="193" t="s">
        <v>359</v>
      </c>
      <c r="U135" s="193" t="s">
        <v>360</v>
      </c>
      <c r="V135" s="37" t="s">
        <v>60</v>
      </c>
      <c r="W135" s="193" t="s">
        <v>58</v>
      </c>
      <c r="X135" s="193" t="s">
        <v>56</v>
      </c>
      <c r="Y135" s="193" t="s">
        <v>31</v>
      </c>
      <c r="Z135" s="193" t="s">
        <v>29</v>
      </c>
      <c r="AA135" s="193" t="s">
        <v>30</v>
      </c>
      <c r="AB135" s="41">
        <v>1</v>
      </c>
      <c r="AC135" s="41">
        <v>1</v>
      </c>
      <c r="AD135" s="41" t="s">
        <v>827</v>
      </c>
      <c r="AE135" s="193">
        <v>0</v>
      </c>
      <c r="AF135" s="116" t="s">
        <v>979</v>
      </c>
      <c r="AG135" s="41"/>
      <c r="AH135" s="41">
        <v>0</v>
      </c>
      <c r="AI135" s="201" t="s">
        <v>1178</v>
      </c>
      <c r="AJ135" s="41"/>
      <c r="AK135" s="41"/>
      <c r="AL135" s="41"/>
      <c r="AM135" s="43">
        <v>1</v>
      </c>
      <c r="AN135" s="73"/>
      <c r="AO135" s="73"/>
      <c r="AP135" s="132">
        <v>0.054</v>
      </c>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row>
    <row r="136" spans="1:158" s="6" customFormat="1" ht="123.75">
      <c r="A136" s="311"/>
      <c r="B136" s="258"/>
      <c r="C136" s="258"/>
      <c r="D136" s="287"/>
      <c r="E136" s="295"/>
      <c r="F136" s="246"/>
      <c r="G136" s="335"/>
      <c r="H136" s="246"/>
      <c r="I136" s="192" t="s">
        <v>699</v>
      </c>
      <c r="J136" s="193" t="s">
        <v>362</v>
      </c>
      <c r="K136" s="193">
        <v>3</v>
      </c>
      <c r="L136" s="204">
        <v>3</v>
      </c>
      <c r="M136" s="204">
        <v>744</v>
      </c>
      <c r="N136" s="46">
        <v>1500</v>
      </c>
      <c r="O136" s="101">
        <f t="shared" si="7"/>
        <v>2344</v>
      </c>
      <c r="P136" s="37" t="s">
        <v>100</v>
      </c>
      <c r="Q136" s="37" t="s">
        <v>78</v>
      </c>
      <c r="R136" s="37" t="s">
        <v>25</v>
      </c>
      <c r="S136" s="37" t="s">
        <v>83</v>
      </c>
      <c r="T136" s="193" t="s">
        <v>339</v>
      </c>
      <c r="U136" s="193" t="s">
        <v>99</v>
      </c>
      <c r="V136" s="37" t="s">
        <v>60</v>
      </c>
      <c r="W136" s="193" t="s">
        <v>58</v>
      </c>
      <c r="X136" s="193" t="s">
        <v>56</v>
      </c>
      <c r="Y136" s="193" t="s">
        <v>31</v>
      </c>
      <c r="Z136" s="193" t="s">
        <v>29</v>
      </c>
      <c r="AA136" s="193" t="s">
        <v>30</v>
      </c>
      <c r="AB136" s="41"/>
      <c r="AC136" s="41">
        <v>0</v>
      </c>
      <c r="AD136" s="41" t="s">
        <v>830</v>
      </c>
      <c r="AE136" s="193">
        <v>1172</v>
      </c>
      <c r="AF136" s="193" t="s">
        <v>980</v>
      </c>
      <c r="AG136" s="41"/>
      <c r="AH136" s="41">
        <v>1172</v>
      </c>
      <c r="AI136" s="201" t="s">
        <v>1194</v>
      </c>
      <c r="AJ136" s="41"/>
      <c r="AK136" s="41"/>
      <c r="AL136" s="41"/>
      <c r="AM136" s="43">
        <v>1500</v>
      </c>
      <c r="AN136" s="73"/>
      <c r="AO136" s="73"/>
      <c r="AP136" s="132">
        <v>0.027</v>
      </c>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row>
    <row r="137" spans="1:158" s="6" customFormat="1" ht="112.5">
      <c r="A137" s="311"/>
      <c r="B137" s="258"/>
      <c r="C137" s="258"/>
      <c r="D137" s="287"/>
      <c r="E137" s="295"/>
      <c r="F137" s="246"/>
      <c r="G137" s="335"/>
      <c r="H137" s="246"/>
      <c r="I137" s="192" t="s">
        <v>700</v>
      </c>
      <c r="J137" s="193" t="s">
        <v>363</v>
      </c>
      <c r="K137" s="193">
        <f t="shared" si="8"/>
        <v>0.8933333333333333</v>
      </c>
      <c r="L137" s="204">
        <v>2</v>
      </c>
      <c r="M137" s="204">
        <v>92</v>
      </c>
      <c r="N137" s="193">
        <v>87</v>
      </c>
      <c r="O137" s="101">
        <f t="shared" si="7"/>
        <v>38.86</v>
      </c>
      <c r="P137" s="37" t="s">
        <v>100</v>
      </c>
      <c r="Q137" s="37" t="s">
        <v>78</v>
      </c>
      <c r="R137" s="37" t="s">
        <v>25</v>
      </c>
      <c r="S137" s="37" t="s">
        <v>83</v>
      </c>
      <c r="T137" s="193" t="s">
        <v>339</v>
      </c>
      <c r="U137" s="193" t="s">
        <v>99</v>
      </c>
      <c r="V137" s="37" t="s">
        <v>60</v>
      </c>
      <c r="W137" s="193" t="s">
        <v>58</v>
      </c>
      <c r="X137" s="193" t="s">
        <v>56</v>
      </c>
      <c r="Y137" s="193" t="s">
        <v>31</v>
      </c>
      <c r="Z137" s="193" t="s">
        <v>29</v>
      </c>
      <c r="AA137" s="193" t="s">
        <v>30</v>
      </c>
      <c r="AB137" s="41"/>
      <c r="AC137" s="41">
        <v>0</v>
      </c>
      <c r="AD137" s="41" t="s">
        <v>830</v>
      </c>
      <c r="AE137" s="193">
        <v>19.46</v>
      </c>
      <c r="AF137" s="193" t="s">
        <v>981</v>
      </c>
      <c r="AG137" s="41"/>
      <c r="AH137" s="41">
        <v>19.4</v>
      </c>
      <c r="AI137" s="201" t="s">
        <v>1195</v>
      </c>
      <c r="AJ137" s="41"/>
      <c r="AK137" s="41"/>
      <c r="AL137" s="41"/>
      <c r="AM137" s="43">
        <v>87</v>
      </c>
      <c r="AN137" s="73"/>
      <c r="AO137" s="73"/>
      <c r="AP137" s="132">
        <v>0.018</v>
      </c>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row>
    <row r="138" spans="1:158" s="6" customFormat="1" ht="135">
      <c r="A138" s="311"/>
      <c r="B138" s="258"/>
      <c r="C138" s="258"/>
      <c r="D138" s="287"/>
      <c r="E138" s="295"/>
      <c r="F138" s="246"/>
      <c r="G138" s="254"/>
      <c r="H138" s="246"/>
      <c r="I138" s="192" t="s">
        <v>701</v>
      </c>
      <c r="J138" s="193" t="s">
        <v>364</v>
      </c>
      <c r="K138" s="193">
        <f t="shared" si="8"/>
        <v>1.8123809523809524</v>
      </c>
      <c r="L138" s="204">
        <v>2</v>
      </c>
      <c r="M138" s="204">
        <v>21</v>
      </c>
      <c r="N138" s="193">
        <v>21</v>
      </c>
      <c r="O138" s="101">
        <f t="shared" si="7"/>
        <v>19.03</v>
      </c>
      <c r="P138" s="37" t="s">
        <v>100</v>
      </c>
      <c r="Q138" s="37" t="s">
        <v>78</v>
      </c>
      <c r="R138" s="37" t="s">
        <v>25</v>
      </c>
      <c r="S138" s="37" t="s">
        <v>83</v>
      </c>
      <c r="T138" s="193" t="s">
        <v>339</v>
      </c>
      <c r="U138" s="193" t="s">
        <v>99</v>
      </c>
      <c r="V138" s="37" t="s">
        <v>60</v>
      </c>
      <c r="W138" s="193" t="s">
        <v>58</v>
      </c>
      <c r="X138" s="193" t="s">
        <v>56</v>
      </c>
      <c r="Y138" s="193" t="s">
        <v>31</v>
      </c>
      <c r="Z138" s="193" t="s">
        <v>29</v>
      </c>
      <c r="AA138" s="193" t="s">
        <v>30</v>
      </c>
      <c r="AB138" s="41"/>
      <c r="AC138" s="41">
        <v>0</v>
      </c>
      <c r="AD138" s="41" t="s">
        <v>830</v>
      </c>
      <c r="AE138" s="193">
        <v>9.53</v>
      </c>
      <c r="AF138" s="193" t="s">
        <v>980</v>
      </c>
      <c r="AG138" s="41"/>
      <c r="AH138" s="41">
        <v>9.5</v>
      </c>
      <c r="AI138" s="201" t="s">
        <v>1196</v>
      </c>
      <c r="AJ138" s="41"/>
      <c r="AK138" s="41"/>
      <c r="AL138" s="41"/>
      <c r="AM138" s="43">
        <v>21</v>
      </c>
      <c r="AN138" s="73"/>
      <c r="AO138" s="73"/>
      <c r="AP138" s="132">
        <v>0.018</v>
      </c>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row>
    <row r="139" spans="1:158" s="6" customFormat="1" ht="56.25">
      <c r="A139" s="311"/>
      <c r="B139" s="258"/>
      <c r="C139" s="258"/>
      <c r="D139" s="287"/>
      <c r="E139" s="295"/>
      <c r="F139" s="246" t="s">
        <v>371</v>
      </c>
      <c r="G139" s="253">
        <f>(SUM(K139:K140)*H139)/100</f>
        <v>2.5</v>
      </c>
      <c r="H139" s="268">
        <v>10</v>
      </c>
      <c r="I139" s="192" t="s">
        <v>702</v>
      </c>
      <c r="J139" s="193" t="s">
        <v>365</v>
      </c>
      <c r="K139" s="193">
        <f t="shared" si="8"/>
        <v>25</v>
      </c>
      <c r="L139" s="204">
        <v>50</v>
      </c>
      <c r="M139" s="193" t="s">
        <v>99</v>
      </c>
      <c r="N139" s="193">
        <v>2</v>
      </c>
      <c r="O139" s="101">
        <f t="shared" si="7"/>
        <v>1</v>
      </c>
      <c r="P139" s="37" t="s">
        <v>100</v>
      </c>
      <c r="Q139" s="37" t="s">
        <v>78</v>
      </c>
      <c r="R139" s="37" t="s">
        <v>25</v>
      </c>
      <c r="S139" s="37" t="s">
        <v>366</v>
      </c>
      <c r="T139" s="193" t="s">
        <v>339</v>
      </c>
      <c r="U139" s="193" t="s">
        <v>367</v>
      </c>
      <c r="V139" s="37" t="s">
        <v>60</v>
      </c>
      <c r="W139" s="193" t="s">
        <v>15</v>
      </c>
      <c r="X139" s="193" t="s">
        <v>56</v>
      </c>
      <c r="Y139" s="193" t="s">
        <v>31</v>
      </c>
      <c r="Z139" s="193" t="s">
        <v>29</v>
      </c>
      <c r="AA139" s="193" t="s">
        <v>30</v>
      </c>
      <c r="AB139" s="193"/>
      <c r="AC139" s="193">
        <v>0</v>
      </c>
      <c r="AD139" s="193" t="s">
        <v>831</v>
      </c>
      <c r="AE139" s="193">
        <v>0</v>
      </c>
      <c r="AF139" s="193" t="s">
        <v>982</v>
      </c>
      <c r="AG139" s="193">
        <v>1</v>
      </c>
      <c r="AH139" s="193">
        <v>1</v>
      </c>
      <c r="AI139" s="201" t="s">
        <v>1150</v>
      </c>
      <c r="AJ139" s="193"/>
      <c r="AK139" s="193"/>
      <c r="AL139" s="193"/>
      <c r="AM139" s="50">
        <v>1</v>
      </c>
      <c r="AN139" s="73"/>
      <c r="AO139" s="73"/>
      <c r="AP139" s="132">
        <v>0.05</v>
      </c>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row>
    <row r="140" spans="1:158" s="6" customFormat="1" ht="56.25">
      <c r="A140" s="311"/>
      <c r="B140" s="258"/>
      <c r="C140" s="258"/>
      <c r="D140" s="287"/>
      <c r="E140" s="296"/>
      <c r="F140" s="246"/>
      <c r="G140" s="254"/>
      <c r="H140" s="268"/>
      <c r="I140" s="192" t="s">
        <v>703</v>
      </c>
      <c r="J140" s="193" t="s">
        <v>368</v>
      </c>
      <c r="K140" s="193">
        <f t="shared" si="8"/>
        <v>0</v>
      </c>
      <c r="L140" s="204">
        <v>50</v>
      </c>
      <c r="M140" s="193" t="s">
        <v>99</v>
      </c>
      <c r="N140" s="193">
        <v>1</v>
      </c>
      <c r="O140" s="101">
        <f t="shared" si="7"/>
        <v>0</v>
      </c>
      <c r="P140" s="37" t="s">
        <v>100</v>
      </c>
      <c r="Q140" s="37" t="s">
        <v>78</v>
      </c>
      <c r="R140" s="37" t="s">
        <v>25</v>
      </c>
      <c r="S140" s="37" t="s">
        <v>366</v>
      </c>
      <c r="T140" s="193" t="s">
        <v>339</v>
      </c>
      <c r="U140" s="193" t="s">
        <v>99</v>
      </c>
      <c r="V140" s="37" t="s">
        <v>60</v>
      </c>
      <c r="W140" s="193" t="s">
        <v>15</v>
      </c>
      <c r="X140" s="193" t="s">
        <v>56</v>
      </c>
      <c r="Y140" s="193" t="s">
        <v>31</v>
      </c>
      <c r="Z140" s="193" t="s">
        <v>29</v>
      </c>
      <c r="AA140" s="193" t="s">
        <v>30</v>
      </c>
      <c r="AB140" s="193"/>
      <c r="AC140" s="193">
        <v>0</v>
      </c>
      <c r="AD140" s="193" t="s">
        <v>832</v>
      </c>
      <c r="AE140" s="193">
        <v>0</v>
      </c>
      <c r="AF140" s="193" t="s">
        <v>983</v>
      </c>
      <c r="AG140" s="193"/>
      <c r="AH140" s="193"/>
      <c r="AI140" s="201" t="s">
        <v>1151</v>
      </c>
      <c r="AJ140" s="193">
        <v>1</v>
      </c>
      <c r="AK140" s="193"/>
      <c r="AL140" s="193"/>
      <c r="AM140" s="50"/>
      <c r="AN140" s="73"/>
      <c r="AO140" s="73"/>
      <c r="AP140" s="132">
        <v>0.05</v>
      </c>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row>
    <row r="141" spans="1:158" s="6" customFormat="1" ht="90" customHeight="1">
      <c r="A141" s="299" t="s">
        <v>547</v>
      </c>
      <c r="B141" s="279">
        <f>(E141+E145+E146+E149)</f>
        <v>11.55</v>
      </c>
      <c r="C141" s="291" t="s">
        <v>498</v>
      </c>
      <c r="D141" s="289">
        <v>25</v>
      </c>
      <c r="E141" s="336">
        <f>(SUM(G141:G144)*D141)/100</f>
        <v>0</v>
      </c>
      <c r="F141" s="205" t="s">
        <v>499</v>
      </c>
      <c r="G141" s="61">
        <f>(K141*H141)/100</f>
        <v>0</v>
      </c>
      <c r="H141" s="208">
        <v>60</v>
      </c>
      <c r="I141" s="195" t="s">
        <v>653</v>
      </c>
      <c r="J141" s="205" t="s">
        <v>500</v>
      </c>
      <c r="K141" s="201">
        <f t="shared" si="8"/>
        <v>0</v>
      </c>
      <c r="L141" s="208">
        <v>100</v>
      </c>
      <c r="M141" s="201" t="s">
        <v>99</v>
      </c>
      <c r="N141" s="205">
        <v>1</v>
      </c>
      <c r="O141" s="103">
        <f t="shared" si="7"/>
        <v>0</v>
      </c>
      <c r="P141" s="89" t="s">
        <v>195</v>
      </c>
      <c r="Q141" s="89" t="s">
        <v>78</v>
      </c>
      <c r="R141" s="89" t="s">
        <v>32</v>
      </c>
      <c r="S141" s="89" t="s">
        <v>82</v>
      </c>
      <c r="T141" s="205" t="s">
        <v>501</v>
      </c>
      <c r="U141" s="205" t="s">
        <v>502</v>
      </c>
      <c r="V141" s="89" t="s">
        <v>14</v>
      </c>
      <c r="W141" s="205" t="s">
        <v>27</v>
      </c>
      <c r="X141" s="205" t="s">
        <v>54</v>
      </c>
      <c r="Y141" s="205" t="s">
        <v>31</v>
      </c>
      <c r="Z141" s="205" t="s">
        <v>29</v>
      </c>
      <c r="AA141" s="205" t="s">
        <v>38</v>
      </c>
      <c r="AB141" s="205">
        <v>0</v>
      </c>
      <c r="AC141" s="205">
        <v>0</v>
      </c>
      <c r="AD141" s="90" t="s">
        <v>780</v>
      </c>
      <c r="AE141" s="205">
        <v>0</v>
      </c>
      <c r="AF141" s="205" t="s">
        <v>1048</v>
      </c>
      <c r="AG141" s="205">
        <v>0</v>
      </c>
      <c r="AH141" s="205">
        <v>0</v>
      </c>
      <c r="AI141" s="205" t="s">
        <v>1173</v>
      </c>
      <c r="AJ141" s="205">
        <v>0</v>
      </c>
      <c r="AK141" s="205"/>
      <c r="AL141" s="205"/>
      <c r="AM141" s="91">
        <v>1</v>
      </c>
      <c r="AN141" s="76"/>
      <c r="AO141" s="76"/>
      <c r="AP141" s="132">
        <v>0.15</v>
      </c>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row>
    <row r="142" spans="1:158" s="6" customFormat="1" ht="180">
      <c r="A142" s="300"/>
      <c r="B142" s="280"/>
      <c r="C142" s="241"/>
      <c r="D142" s="263"/>
      <c r="E142" s="337"/>
      <c r="F142" s="205" t="s">
        <v>503</v>
      </c>
      <c r="G142" s="61">
        <f aca="true" t="shared" si="9" ref="G142:G197">(K142*H142)/100</f>
        <v>0</v>
      </c>
      <c r="H142" s="208">
        <v>20</v>
      </c>
      <c r="I142" s="195" t="s">
        <v>704</v>
      </c>
      <c r="J142" s="205" t="s">
        <v>504</v>
      </c>
      <c r="K142" s="201">
        <f t="shared" si="8"/>
        <v>0</v>
      </c>
      <c r="L142" s="208">
        <v>100</v>
      </c>
      <c r="M142" s="201" t="s">
        <v>99</v>
      </c>
      <c r="N142" s="205">
        <v>1</v>
      </c>
      <c r="O142" s="103">
        <f t="shared" si="7"/>
        <v>0</v>
      </c>
      <c r="P142" s="89" t="s">
        <v>195</v>
      </c>
      <c r="Q142" s="89" t="s">
        <v>78</v>
      </c>
      <c r="R142" s="89" t="s">
        <v>25</v>
      </c>
      <c r="S142" s="89" t="s">
        <v>82</v>
      </c>
      <c r="T142" s="205" t="s">
        <v>505</v>
      </c>
      <c r="U142" s="205" t="s">
        <v>502</v>
      </c>
      <c r="V142" s="3" t="s">
        <v>60</v>
      </c>
      <c r="W142" s="205" t="s">
        <v>27</v>
      </c>
      <c r="X142" s="201" t="s">
        <v>28</v>
      </c>
      <c r="Y142" s="205" t="s">
        <v>31</v>
      </c>
      <c r="Z142" s="205" t="s">
        <v>29</v>
      </c>
      <c r="AA142" s="205" t="s">
        <v>38</v>
      </c>
      <c r="AB142" s="205">
        <v>0</v>
      </c>
      <c r="AC142" s="205">
        <v>0</v>
      </c>
      <c r="AD142" s="205" t="s">
        <v>781</v>
      </c>
      <c r="AE142" s="205">
        <v>0</v>
      </c>
      <c r="AF142" s="205" t="s">
        <v>1049</v>
      </c>
      <c r="AG142" s="205">
        <v>0</v>
      </c>
      <c r="AH142" s="205">
        <v>0</v>
      </c>
      <c r="AI142" s="205" t="s">
        <v>1141</v>
      </c>
      <c r="AJ142" s="205">
        <v>0</v>
      </c>
      <c r="AK142" s="205"/>
      <c r="AL142" s="205"/>
      <c r="AM142" s="91">
        <v>1</v>
      </c>
      <c r="AN142" s="76"/>
      <c r="AO142" s="76"/>
      <c r="AP142" s="132">
        <v>0.05</v>
      </c>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row>
    <row r="143" spans="1:158" s="6" customFormat="1" ht="90">
      <c r="A143" s="300"/>
      <c r="B143" s="280"/>
      <c r="C143" s="241"/>
      <c r="D143" s="263"/>
      <c r="E143" s="337"/>
      <c r="F143" s="205" t="s">
        <v>506</v>
      </c>
      <c r="G143" s="61">
        <f t="shared" si="9"/>
        <v>0</v>
      </c>
      <c r="H143" s="208">
        <v>10</v>
      </c>
      <c r="I143" s="195" t="s">
        <v>705</v>
      </c>
      <c r="J143" s="205" t="s">
        <v>507</v>
      </c>
      <c r="K143" s="201">
        <f t="shared" si="8"/>
        <v>0</v>
      </c>
      <c r="L143" s="208">
        <v>100</v>
      </c>
      <c r="M143" s="201" t="s">
        <v>99</v>
      </c>
      <c r="N143" s="205">
        <v>2</v>
      </c>
      <c r="O143" s="103">
        <f t="shared" si="7"/>
        <v>0</v>
      </c>
      <c r="P143" s="89" t="s">
        <v>195</v>
      </c>
      <c r="Q143" s="89" t="s">
        <v>78</v>
      </c>
      <c r="R143" s="89" t="s">
        <v>33</v>
      </c>
      <c r="S143" s="89" t="s">
        <v>82</v>
      </c>
      <c r="T143" s="205" t="s">
        <v>508</v>
      </c>
      <c r="U143" s="205" t="s">
        <v>502</v>
      </c>
      <c r="V143" s="3" t="s">
        <v>60</v>
      </c>
      <c r="W143" s="205" t="s">
        <v>27</v>
      </c>
      <c r="X143" s="205" t="s">
        <v>54</v>
      </c>
      <c r="Y143" s="205" t="s">
        <v>31</v>
      </c>
      <c r="Z143" s="205" t="s">
        <v>29</v>
      </c>
      <c r="AA143" s="205" t="s">
        <v>40</v>
      </c>
      <c r="AB143" s="205">
        <v>0</v>
      </c>
      <c r="AC143" s="205">
        <v>0</v>
      </c>
      <c r="AD143" s="205" t="s">
        <v>782</v>
      </c>
      <c r="AE143" s="205">
        <v>0</v>
      </c>
      <c r="AF143" s="205" t="s">
        <v>1050</v>
      </c>
      <c r="AG143" s="205">
        <v>0</v>
      </c>
      <c r="AH143" s="205">
        <v>0</v>
      </c>
      <c r="AI143" s="205" t="s">
        <v>1203</v>
      </c>
      <c r="AJ143" s="205">
        <v>0</v>
      </c>
      <c r="AK143" s="205"/>
      <c r="AL143" s="205"/>
      <c r="AM143" s="91">
        <v>2</v>
      </c>
      <c r="AN143" s="76"/>
      <c r="AO143" s="76"/>
      <c r="AP143" s="132">
        <v>0.025</v>
      </c>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row>
    <row r="144" spans="1:158" s="6" customFormat="1" ht="90">
      <c r="A144" s="300"/>
      <c r="B144" s="280"/>
      <c r="C144" s="241"/>
      <c r="D144" s="263"/>
      <c r="E144" s="338"/>
      <c r="F144" s="89" t="s">
        <v>509</v>
      </c>
      <c r="G144" s="61">
        <f t="shared" si="9"/>
        <v>0</v>
      </c>
      <c r="H144" s="208">
        <v>10</v>
      </c>
      <c r="I144" s="195" t="s">
        <v>706</v>
      </c>
      <c r="J144" s="205" t="s">
        <v>510</v>
      </c>
      <c r="K144" s="201">
        <f t="shared" si="8"/>
        <v>0</v>
      </c>
      <c r="L144" s="208">
        <v>100</v>
      </c>
      <c r="M144" s="201" t="s">
        <v>99</v>
      </c>
      <c r="N144" s="205">
        <v>1</v>
      </c>
      <c r="O144" s="103">
        <f t="shared" si="7"/>
        <v>0</v>
      </c>
      <c r="P144" s="89" t="s">
        <v>195</v>
      </c>
      <c r="Q144" s="89" t="s">
        <v>78</v>
      </c>
      <c r="R144" s="89" t="s">
        <v>33</v>
      </c>
      <c r="S144" s="89" t="s">
        <v>82</v>
      </c>
      <c r="T144" s="205" t="s">
        <v>501</v>
      </c>
      <c r="U144" s="205" t="s">
        <v>502</v>
      </c>
      <c r="V144" s="3" t="s">
        <v>60</v>
      </c>
      <c r="W144" s="205" t="s">
        <v>27</v>
      </c>
      <c r="X144" s="201" t="s">
        <v>56</v>
      </c>
      <c r="Y144" s="205" t="s">
        <v>31</v>
      </c>
      <c r="Z144" s="205" t="s">
        <v>29</v>
      </c>
      <c r="AA144" s="205" t="s">
        <v>36</v>
      </c>
      <c r="AB144" s="205">
        <v>0</v>
      </c>
      <c r="AC144" s="205">
        <v>0</v>
      </c>
      <c r="AD144" s="205" t="s">
        <v>783</v>
      </c>
      <c r="AE144" s="205">
        <v>0</v>
      </c>
      <c r="AF144" s="205" t="s">
        <v>1051</v>
      </c>
      <c r="AG144" s="205">
        <v>0</v>
      </c>
      <c r="AH144" s="205">
        <v>0</v>
      </c>
      <c r="AI144" s="205" t="s">
        <v>1139</v>
      </c>
      <c r="AJ144" s="205">
        <v>0</v>
      </c>
      <c r="AK144" s="205"/>
      <c r="AL144" s="205"/>
      <c r="AM144" s="91">
        <v>1</v>
      </c>
      <c r="AN144" s="76"/>
      <c r="AO144" s="76"/>
      <c r="AP144" s="132">
        <v>0.025</v>
      </c>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row>
    <row r="145" spans="1:158" s="6" customFormat="1" ht="90">
      <c r="A145" s="300"/>
      <c r="B145" s="280"/>
      <c r="C145" s="205" t="s">
        <v>511</v>
      </c>
      <c r="D145" s="208">
        <v>8</v>
      </c>
      <c r="E145" s="208">
        <f>(G145*D145)/100</f>
        <v>0</v>
      </c>
      <c r="F145" s="89" t="s">
        <v>512</v>
      </c>
      <c r="G145" s="61">
        <f t="shared" si="9"/>
        <v>0</v>
      </c>
      <c r="H145" s="208">
        <v>100</v>
      </c>
      <c r="I145" s="195" t="s">
        <v>707</v>
      </c>
      <c r="J145" s="205" t="s">
        <v>513</v>
      </c>
      <c r="K145" s="201">
        <f t="shared" si="8"/>
        <v>0</v>
      </c>
      <c r="L145" s="208">
        <v>100</v>
      </c>
      <c r="M145" s="201" t="s">
        <v>99</v>
      </c>
      <c r="N145" s="205">
        <v>1</v>
      </c>
      <c r="O145" s="103">
        <f t="shared" si="7"/>
        <v>0</v>
      </c>
      <c r="P145" s="89" t="s">
        <v>195</v>
      </c>
      <c r="Q145" s="89" t="s">
        <v>78</v>
      </c>
      <c r="R145" s="89" t="s">
        <v>33</v>
      </c>
      <c r="S145" s="89" t="s">
        <v>82</v>
      </c>
      <c r="T145" s="205" t="s">
        <v>501</v>
      </c>
      <c r="U145" s="205" t="s">
        <v>502</v>
      </c>
      <c r="V145" s="3" t="s">
        <v>60</v>
      </c>
      <c r="W145" s="205" t="s">
        <v>27</v>
      </c>
      <c r="X145" s="201" t="s">
        <v>28</v>
      </c>
      <c r="Y145" s="205" t="s">
        <v>31</v>
      </c>
      <c r="Z145" s="205" t="s">
        <v>29</v>
      </c>
      <c r="AA145" s="205" t="s">
        <v>38</v>
      </c>
      <c r="AB145" s="205">
        <v>0</v>
      </c>
      <c r="AC145" s="205">
        <v>0</v>
      </c>
      <c r="AD145" s="205" t="s">
        <v>784</v>
      </c>
      <c r="AE145" s="205">
        <v>0</v>
      </c>
      <c r="AF145" s="205" t="s">
        <v>1052</v>
      </c>
      <c r="AG145" s="205">
        <v>0</v>
      </c>
      <c r="AH145" s="205">
        <v>0</v>
      </c>
      <c r="AI145" s="205" t="s">
        <v>1140</v>
      </c>
      <c r="AJ145" s="205">
        <v>0</v>
      </c>
      <c r="AK145" s="205"/>
      <c r="AL145" s="205"/>
      <c r="AM145" s="91">
        <v>1</v>
      </c>
      <c r="AN145" s="76"/>
      <c r="AO145" s="76"/>
      <c r="AP145" s="132">
        <v>0.08</v>
      </c>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row>
    <row r="146" spans="1:158" s="6" customFormat="1" ht="90">
      <c r="A146" s="300"/>
      <c r="B146" s="280"/>
      <c r="C146" s="276" t="s">
        <v>514</v>
      </c>
      <c r="D146" s="288">
        <v>34</v>
      </c>
      <c r="E146" s="339">
        <f>(SUM(G146:G148)*D146)/100</f>
        <v>0</v>
      </c>
      <c r="F146" s="209" t="s">
        <v>515</v>
      </c>
      <c r="G146" s="61">
        <f t="shared" si="9"/>
        <v>0</v>
      </c>
      <c r="H146" s="207">
        <v>30</v>
      </c>
      <c r="I146" s="195" t="s">
        <v>708</v>
      </c>
      <c r="J146" s="209" t="s">
        <v>516</v>
      </c>
      <c r="K146" s="201">
        <f t="shared" si="8"/>
        <v>0</v>
      </c>
      <c r="L146" s="208">
        <v>100</v>
      </c>
      <c r="M146" s="201" t="s">
        <v>99</v>
      </c>
      <c r="N146" s="209">
        <v>1</v>
      </c>
      <c r="O146" s="103">
        <f t="shared" si="7"/>
        <v>0</v>
      </c>
      <c r="P146" s="89" t="s">
        <v>195</v>
      </c>
      <c r="Q146" s="89" t="s">
        <v>78</v>
      </c>
      <c r="R146" s="92" t="s">
        <v>33</v>
      </c>
      <c r="S146" s="89" t="s">
        <v>82</v>
      </c>
      <c r="T146" s="209" t="s">
        <v>517</v>
      </c>
      <c r="U146" s="209" t="s">
        <v>502</v>
      </c>
      <c r="V146" s="3" t="s">
        <v>60</v>
      </c>
      <c r="W146" s="209" t="s">
        <v>27</v>
      </c>
      <c r="X146" s="201" t="s">
        <v>28</v>
      </c>
      <c r="Y146" s="209" t="s">
        <v>31</v>
      </c>
      <c r="Z146" s="209" t="s">
        <v>29</v>
      </c>
      <c r="AA146" s="209" t="s">
        <v>38</v>
      </c>
      <c r="AB146" s="93">
        <v>0</v>
      </c>
      <c r="AC146" s="93">
        <v>0</v>
      </c>
      <c r="AD146" s="205" t="s">
        <v>785</v>
      </c>
      <c r="AE146" s="93">
        <v>0</v>
      </c>
      <c r="AF146" s="205" t="s">
        <v>957</v>
      </c>
      <c r="AG146" s="93">
        <v>0</v>
      </c>
      <c r="AH146" s="93">
        <v>0</v>
      </c>
      <c r="AI146" s="209" t="s">
        <v>1278</v>
      </c>
      <c r="AJ146" s="93">
        <v>0</v>
      </c>
      <c r="AK146" s="93"/>
      <c r="AL146" s="93"/>
      <c r="AM146" s="94">
        <v>1</v>
      </c>
      <c r="AN146" s="76"/>
      <c r="AO146" s="76"/>
      <c r="AP146" s="132">
        <v>0.102</v>
      </c>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row>
    <row r="147" spans="1:158" s="6" customFormat="1" ht="90">
      <c r="A147" s="300"/>
      <c r="B147" s="280"/>
      <c r="C147" s="241"/>
      <c r="D147" s="263"/>
      <c r="E147" s="340"/>
      <c r="F147" s="209" t="s">
        <v>518</v>
      </c>
      <c r="G147" s="61">
        <f t="shared" si="9"/>
        <v>0</v>
      </c>
      <c r="H147" s="207">
        <v>30</v>
      </c>
      <c r="I147" s="195" t="s">
        <v>709</v>
      </c>
      <c r="J147" s="209" t="s">
        <v>519</v>
      </c>
      <c r="K147" s="201">
        <f t="shared" si="8"/>
        <v>0</v>
      </c>
      <c r="L147" s="208">
        <v>100</v>
      </c>
      <c r="M147" s="201" t="s">
        <v>99</v>
      </c>
      <c r="N147" s="209">
        <v>1</v>
      </c>
      <c r="O147" s="103">
        <f t="shared" si="7"/>
        <v>0</v>
      </c>
      <c r="P147" s="89" t="s">
        <v>195</v>
      </c>
      <c r="Q147" s="89" t="s">
        <v>78</v>
      </c>
      <c r="R147" s="92" t="s">
        <v>33</v>
      </c>
      <c r="S147" s="89" t="s">
        <v>82</v>
      </c>
      <c r="T147" s="209" t="s">
        <v>517</v>
      </c>
      <c r="U147" s="209" t="s">
        <v>520</v>
      </c>
      <c r="V147" s="3" t="s">
        <v>60</v>
      </c>
      <c r="W147" s="209" t="s">
        <v>27</v>
      </c>
      <c r="X147" s="201" t="s">
        <v>28</v>
      </c>
      <c r="Y147" s="209" t="s">
        <v>31</v>
      </c>
      <c r="Z147" s="209" t="s">
        <v>29</v>
      </c>
      <c r="AA147" s="209" t="s">
        <v>38</v>
      </c>
      <c r="AB147" s="93">
        <v>0</v>
      </c>
      <c r="AC147" s="93">
        <v>0</v>
      </c>
      <c r="AD147" s="205" t="s">
        <v>785</v>
      </c>
      <c r="AE147" s="93">
        <v>0</v>
      </c>
      <c r="AF147" s="205" t="s">
        <v>785</v>
      </c>
      <c r="AG147" s="93">
        <v>0</v>
      </c>
      <c r="AH147" s="93">
        <v>0</v>
      </c>
      <c r="AI147" s="209" t="s">
        <v>1279</v>
      </c>
      <c r="AJ147" s="93">
        <v>0</v>
      </c>
      <c r="AK147" s="93"/>
      <c r="AL147" s="93"/>
      <c r="AM147" s="94">
        <v>1</v>
      </c>
      <c r="AN147" s="76"/>
      <c r="AO147" s="76"/>
      <c r="AP147" s="132">
        <v>0.102</v>
      </c>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row>
    <row r="148" spans="1:158" s="6" customFormat="1" ht="90">
      <c r="A148" s="300"/>
      <c r="B148" s="280"/>
      <c r="C148" s="241"/>
      <c r="D148" s="263"/>
      <c r="E148" s="341"/>
      <c r="F148" s="209" t="s">
        <v>521</v>
      </c>
      <c r="G148" s="61">
        <f t="shared" si="9"/>
        <v>0</v>
      </c>
      <c r="H148" s="207">
        <v>40</v>
      </c>
      <c r="I148" s="195" t="s">
        <v>654</v>
      </c>
      <c r="J148" s="209" t="s">
        <v>522</v>
      </c>
      <c r="K148" s="201">
        <f t="shared" si="8"/>
        <v>0</v>
      </c>
      <c r="L148" s="208">
        <v>100</v>
      </c>
      <c r="M148" s="201" t="s">
        <v>99</v>
      </c>
      <c r="N148" s="209">
        <v>2</v>
      </c>
      <c r="O148" s="103">
        <f t="shared" si="7"/>
        <v>0</v>
      </c>
      <c r="P148" s="89" t="s">
        <v>195</v>
      </c>
      <c r="Q148" s="89" t="s">
        <v>78</v>
      </c>
      <c r="R148" s="92" t="s">
        <v>33</v>
      </c>
      <c r="S148" s="89" t="s">
        <v>82</v>
      </c>
      <c r="T148" s="209" t="s">
        <v>517</v>
      </c>
      <c r="U148" s="209" t="s">
        <v>502</v>
      </c>
      <c r="V148" s="3" t="s">
        <v>60</v>
      </c>
      <c r="W148" s="209" t="s">
        <v>27</v>
      </c>
      <c r="X148" s="201" t="s">
        <v>28</v>
      </c>
      <c r="Y148" s="209" t="s">
        <v>31</v>
      </c>
      <c r="Z148" s="209" t="s">
        <v>29</v>
      </c>
      <c r="AA148" s="209" t="s">
        <v>38</v>
      </c>
      <c r="AB148" s="93">
        <v>0</v>
      </c>
      <c r="AC148" s="93">
        <v>0</v>
      </c>
      <c r="AD148" s="205" t="s">
        <v>785</v>
      </c>
      <c r="AE148" s="93">
        <v>0</v>
      </c>
      <c r="AF148" s="205" t="s">
        <v>958</v>
      </c>
      <c r="AG148" s="93">
        <v>0</v>
      </c>
      <c r="AH148" s="93">
        <v>0</v>
      </c>
      <c r="AI148" s="209" t="s">
        <v>1199</v>
      </c>
      <c r="AJ148" s="93">
        <v>0</v>
      </c>
      <c r="AK148" s="93"/>
      <c r="AL148" s="93"/>
      <c r="AM148" s="94">
        <v>2</v>
      </c>
      <c r="AN148" s="76"/>
      <c r="AO148" s="76"/>
      <c r="AP148" s="132">
        <v>0.136</v>
      </c>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row>
    <row r="149" spans="1:158" s="6" customFormat="1" ht="78.75">
      <c r="A149" s="300"/>
      <c r="B149" s="280"/>
      <c r="C149" s="240" t="s">
        <v>523</v>
      </c>
      <c r="D149" s="242">
        <v>33</v>
      </c>
      <c r="E149" s="292">
        <f>(SUM(G149:G151)*D149)/100</f>
        <v>11.55</v>
      </c>
      <c r="F149" s="197" t="s">
        <v>524</v>
      </c>
      <c r="G149" s="61">
        <f t="shared" si="9"/>
        <v>0</v>
      </c>
      <c r="H149" s="199">
        <v>35</v>
      </c>
      <c r="I149" s="195" t="s">
        <v>655</v>
      </c>
      <c r="J149" s="200" t="s">
        <v>525</v>
      </c>
      <c r="K149" s="201">
        <f t="shared" si="8"/>
        <v>0</v>
      </c>
      <c r="L149" s="208">
        <v>100</v>
      </c>
      <c r="M149" s="95">
        <v>169</v>
      </c>
      <c r="N149" s="197">
        <v>124</v>
      </c>
      <c r="O149" s="103">
        <f t="shared" si="7"/>
        <v>0</v>
      </c>
      <c r="P149" s="89" t="s">
        <v>195</v>
      </c>
      <c r="Q149" s="89" t="s">
        <v>78</v>
      </c>
      <c r="R149" s="89" t="s">
        <v>25</v>
      </c>
      <c r="S149" s="20" t="s">
        <v>82</v>
      </c>
      <c r="T149" s="197" t="s">
        <v>526</v>
      </c>
      <c r="U149" s="197" t="s">
        <v>566</v>
      </c>
      <c r="V149" s="3" t="s">
        <v>60</v>
      </c>
      <c r="W149" s="96" t="s">
        <v>222</v>
      </c>
      <c r="X149" s="201" t="s">
        <v>28</v>
      </c>
      <c r="Y149" s="209" t="s">
        <v>31</v>
      </c>
      <c r="Z149" s="97" t="s">
        <v>29</v>
      </c>
      <c r="AA149" s="97" t="s">
        <v>38</v>
      </c>
      <c r="AB149" s="197">
        <v>0</v>
      </c>
      <c r="AC149" s="197">
        <v>0</v>
      </c>
      <c r="AD149" s="197" t="s">
        <v>786</v>
      </c>
      <c r="AE149" s="197">
        <v>0</v>
      </c>
      <c r="AF149" s="197" t="s">
        <v>1066</v>
      </c>
      <c r="AG149" s="197">
        <v>0</v>
      </c>
      <c r="AH149" s="140">
        <v>0</v>
      </c>
      <c r="AI149" s="140" t="s">
        <v>1276</v>
      </c>
      <c r="AJ149" s="197">
        <v>62</v>
      </c>
      <c r="AK149" s="197"/>
      <c r="AL149" s="197"/>
      <c r="AM149" s="25">
        <v>62</v>
      </c>
      <c r="AN149" s="76"/>
      <c r="AO149" s="76"/>
      <c r="AP149" s="132">
        <v>0.1155</v>
      </c>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row>
    <row r="150" spans="1:158" s="6" customFormat="1" ht="87.75" customHeight="1">
      <c r="A150" s="300"/>
      <c r="B150" s="280"/>
      <c r="C150" s="240"/>
      <c r="D150" s="242"/>
      <c r="E150" s="279"/>
      <c r="F150" s="197" t="s">
        <v>527</v>
      </c>
      <c r="G150" s="61">
        <f t="shared" si="9"/>
        <v>35</v>
      </c>
      <c r="H150" s="199">
        <v>35</v>
      </c>
      <c r="I150" s="195" t="s">
        <v>656</v>
      </c>
      <c r="J150" s="200" t="s">
        <v>528</v>
      </c>
      <c r="K150" s="195">
        <f t="shared" si="8"/>
        <v>100</v>
      </c>
      <c r="L150" s="208">
        <v>100</v>
      </c>
      <c r="M150" s="208">
        <v>765</v>
      </c>
      <c r="N150" s="197">
        <v>140</v>
      </c>
      <c r="O150" s="103">
        <f t="shared" si="7"/>
        <v>140</v>
      </c>
      <c r="P150" s="89" t="s">
        <v>195</v>
      </c>
      <c r="Q150" s="89" t="s">
        <v>78</v>
      </c>
      <c r="R150" s="89" t="s">
        <v>25</v>
      </c>
      <c r="S150" s="20" t="s">
        <v>82</v>
      </c>
      <c r="T150" s="197" t="s">
        <v>526</v>
      </c>
      <c r="U150" s="197" t="s">
        <v>566</v>
      </c>
      <c r="V150" s="3" t="s">
        <v>60</v>
      </c>
      <c r="W150" s="96" t="s">
        <v>222</v>
      </c>
      <c r="X150" s="201" t="s">
        <v>28</v>
      </c>
      <c r="Y150" s="209" t="s">
        <v>31</v>
      </c>
      <c r="Z150" s="97" t="s">
        <v>29</v>
      </c>
      <c r="AA150" s="97" t="s">
        <v>38</v>
      </c>
      <c r="AB150" s="201">
        <v>0</v>
      </c>
      <c r="AC150" s="201">
        <v>120</v>
      </c>
      <c r="AD150" s="201" t="s">
        <v>787</v>
      </c>
      <c r="AE150" s="201">
        <v>0</v>
      </c>
      <c r="AF150" s="201" t="s">
        <v>1067</v>
      </c>
      <c r="AG150" s="201">
        <v>0</v>
      </c>
      <c r="AH150" s="142">
        <v>20</v>
      </c>
      <c r="AI150" s="142" t="s">
        <v>1277</v>
      </c>
      <c r="AJ150" s="201">
        <v>70</v>
      </c>
      <c r="AK150" s="201"/>
      <c r="AL150" s="201"/>
      <c r="AM150" s="28">
        <v>70</v>
      </c>
      <c r="AN150" s="76"/>
      <c r="AO150" s="76"/>
      <c r="AP150" s="132">
        <v>0.1155</v>
      </c>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row>
    <row r="151" spans="1:158" s="6" customFormat="1" ht="90">
      <c r="A151" s="300"/>
      <c r="B151" s="280"/>
      <c r="C151" s="240"/>
      <c r="D151" s="242"/>
      <c r="E151" s="293"/>
      <c r="F151" s="197" t="s">
        <v>529</v>
      </c>
      <c r="G151" s="61">
        <f t="shared" si="9"/>
        <v>0</v>
      </c>
      <c r="H151" s="199">
        <v>30</v>
      </c>
      <c r="I151" s="195" t="s">
        <v>710</v>
      </c>
      <c r="J151" s="200" t="s">
        <v>530</v>
      </c>
      <c r="K151" s="201">
        <f t="shared" si="8"/>
        <v>0</v>
      </c>
      <c r="L151" s="208">
        <v>100</v>
      </c>
      <c r="M151" s="201" t="s">
        <v>99</v>
      </c>
      <c r="N151" s="197">
        <v>1</v>
      </c>
      <c r="O151" s="103">
        <f t="shared" si="7"/>
        <v>0</v>
      </c>
      <c r="P151" s="89" t="s">
        <v>195</v>
      </c>
      <c r="Q151" s="89" t="s">
        <v>78</v>
      </c>
      <c r="R151" s="89" t="s">
        <v>33</v>
      </c>
      <c r="S151" s="20" t="s">
        <v>82</v>
      </c>
      <c r="T151" s="197" t="s">
        <v>526</v>
      </c>
      <c r="U151" s="197" t="s">
        <v>566</v>
      </c>
      <c r="V151" s="3" t="s">
        <v>60</v>
      </c>
      <c r="W151" s="96" t="s">
        <v>222</v>
      </c>
      <c r="X151" s="201" t="s">
        <v>56</v>
      </c>
      <c r="Y151" s="209" t="s">
        <v>31</v>
      </c>
      <c r="Z151" s="97" t="s">
        <v>29</v>
      </c>
      <c r="AA151" s="97" t="s">
        <v>38</v>
      </c>
      <c r="AB151" s="201">
        <v>0</v>
      </c>
      <c r="AC151" s="201">
        <v>0</v>
      </c>
      <c r="AD151" s="201" t="s">
        <v>788</v>
      </c>
      <c r="AE151" s="201">
        <v>0</v>
      </c>
      <c r="AF151" s="201" t="s">
        <v>1068</v>
      </c>
      <c r="AG151" s="201">
        <v>0</v>
      </c>
      <c r="AH151" s="142">
        <v>0</v>
      </c>
      <c r="AI151" s="142" t="s">
        <v>1142</v>
      </c>
      <c r="AJ151" s="201">
        <v>0</v>
      </c>
      <c r="AK151" s="201"/>
      <c r="AL151" s="201"/>
      <c r="AM151" s="28">
        <v>1</v>
      </c>
      <c r="AN151" s="76"/>
      <c r="AO151" s="76"/>
      <c r="AP151" s="132">
        <v>0.099</v>
      </c>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row>
    <row r="152" spans="1:158" s="6" customFormat="1" ht="90">
      <c r="A152" s="300"/>
      <c r="B152" s="280"/>
      <c r="C152" s="197" t="s">
        <v>756</v>
      </c>
      <c r="D152" s="222" t="s">
        <v>756</v>
      </c>
      <c r="E152" s="222"/>
      <c r="F152" s="222" t="s">
        <v>756</v>
      </c>
      <c r="G152" s="223" t="e">
        <f t="shared" si="9"/>
        <v>#VALUE!</v>
      </c>
      <c r="H152" s="222" t="s">
        <v>756</v>
      </c>
      <c r="I152" s="213" t="s">
        <v>770</v>
      </c>
      <c r="J152" s="224" t="s">
        <v>563</v>
      </c>
      <c r="K152" s="214" t="e">
        <f t="shared" si="8"/>
        <v>#VALUE!</v>
      </c>
      <c r="L152" s="225" t="s">
        <v>756</v>
      </c>
      <c r="M152" s="225" t="s">
        <v>756</v>
      </c>
      <c r="N152" s="225">
        <v>1</v>
      </c>
      <c r="O152" s="216">
        <f t="shared" si="7"/>
        <v>0</v>
      </c>
      <c r="P152" s="225" t="s">
        <v>756</v>
      </c>
      <c r="Q152" s="225" t="s">
        <v>756</v>
      </c>
      <c r="R152" s="225" t="s">
        <v>756</v>
      </c>
      <c r="S152" s="225" t="s">
        <v>756</v>
      </c>
      <c r="T152" s="225" t="s">
        <v>756</v>
      </c>
      <c r="U152" s="225" t="s">
        <v>756</v>
      </c>
      <c r="V152" s="225" t="s">
        <v>756</v>
      </c>
      <c r="W152" s="225" t="s">
        <v>756</v>
      </c>
      <c r="X152" s="225" t="s">
        <v>756</v>
      </c>
      <c r="Y152" s="225" t="s">
        <v>756</v>
      </c>
      <c r="Z152" s="225" t="s">
        <v>756</v>
      </c>
      <c r="AA152" s="225" t="s">
        <v>756</v>
      </c>
      <c r="AB152" s="225" t="s">
        <v>756</v>
      </c>
      <c r="AC152" s="225"/>
      <c r="AD152" s="225"/>
      <c r="AE152" s="225"/>
      <c r="AF152" s="225"/>
      <c r="AG152" s="225" t="s">
        <v>756</v>
      </c>
      <c r="AH152" s="225"/>
      <c r="AI152" s="225"/>
      <c r="AJ152" s="70" t="s">
        <v>756</v>
      </c>
      <c r="AK152" s="70"/>
      <c r="AL152" s="70"/>
      <c r="AM152" s="130" t="s">
        <v>756</v>
      </c>
      <c r="AN152" s="128"/>
      <c r="AO152" s="128"/>
      <c r="AP152" s="132" t="s">
        <v>756</v>
      </c>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row>
    <row r="153" spans="1:158" s="6" customFormat="1" ht="147.75" customHeight="1">
      <c r="A153" s="300"/>
      <c r="B153" s="280"/>
      <c r="C153" s="197" t="s">
        <v>756</v>
      </c>
      <c r="D153" s="222" t="s">
        <v>756</v>
      </c>
      <c r="E153" s="222"/>
      <c r="F153" s="222" t="s">
        <v>756</v>
      </c>
      <c r="G153" s="223" t="e">
        <f t="shared" si="9"/>
        <v>#VALUE!</v>
      </c>
      <c r="H153" s="222" t="s">
        <v>756</v>
      </c>
      <c r="I153" s="213" t="s">
        <v>771</v>
      </c>
      <c r="J153" s="224" t="s">
        <v>564</v>
      </c>
      <c r="K153" s="214" t="e">
        <f t="shared" si="8"/>
        <v>#VALUE!</v>
      </c>
      <c r="L153" s="225" t="s">
        <v>756</v>
      </c>
      <c r="M153" s="225" t="s">
        <v>756</v>
      </c>
      <c r="N153" s="225" t="s">
        <v>115</v>
      </c>
      <c r="O153" s="216">
        <f t="shared" si="7"/>
        <v>0</v>
      </c>
      <c r="P153" s="225" t="s">
        <v>756</v>
      </c>
      <c r="Q153" s="225" t="s">
        <v>756</v>
      </c>
      <c r="R153" s="225" t="s">
        <v>756</v>
      </c>
      <c r="S153" s="225" t="s">
        <v>756</v>
      </c>
      <c r="T153" s="225" t="s">
        <v>756</v>
      </c>
      <c r="U153" s="225" t="s">
        <v>756</v>
      </c>
      <c r="V153" s="225" t="s">
        <v>756</v>
      </c>
      <c r="W153" s="225" t="s">
        <v>756</v>
      </c>
      <c r="X153" s="225" t="s">
        <v>756</v>
      </c>
      <c r="Y153" s="225" t="s">
        <v>756</v>
      </c>
      <c r="Z153" s="225" t="s">
        <v>756</v>
      </c>
      <c r="AA153" s="225" t="s">
        <v>756</v>
      </c>
      <c r="AB153" s="225" t="s">
        <v>756</v>
      </c>
      <c r="AC153" s="225">
        <v>0</v>
      </c>
      <c r="AD153" s="225" t="s">
        <v>789</v>
      </c>
      <c r="AE153" s="225"/>
      <c r="AF153" s="225"/>
      <c r="AG153" s="225" t="s">
        <v>756</v>
      </c>
      <c r="AH153" s="225"/>
      <c r="AI153" s="225"/>
      <c r="AJ153" s="70" t="s">
        <v>756</v>
      </c>
      <c r="AK153" s="70"/>
      <c r="AL153" s="70"/>
      <c r="AM153" s="130" t="s">
        <v>756</v>
      </c>
      <c r="AN153" s="128"/>
      <c r="AO153" s="128"/>
      <c r="AP153" s="132" t="s">
        <v>756</v>
      </c>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row>
    <row r="154" spans="1:158" s="6" customFormat="1" ht="112.5">
      <c r="A154" s="300"/>
      <c r="B154" s="280"/>
      <c r="C154" s="197" t="s">
        <v>756</v>
      </c>
      <c r="D154" s="222" t="s">
        <v>756</v>
      </c>
      <c r="E154" s="222"/>
      <c r="F154" s="222" t="s">
        <v>756</v>
      </c>
      <c r="G154" s="223" t="e">
        <f t="shared" si="9"/>
        <v>#VALUE!</v>
      </c>
      <c r="H154" s="222" t="s">
        <v>756</v>
      </c>
      <c r="I154" s="213" t="s">
        <v>772</v>
      </c>
      <c r="J154" s="224" t="s">
        <v>573</v>
      </c>
      <c r="K154" s="214" t="e">
        <f t="shared" si="8"/>
        <v>#VALUE!</v>
      </c>
      <c r="L154" s="225" t="s">
        <v>756</v>
      </c>
      <c r="M154" s="225" t="s">
        <v>756</v>
      </c>
      <c r="N154" s="225">
        <v>1</v>
      </c>
      <c r="O154" s="216">
        <f t="shared" si="7"/>
        <v>0</v>
      </c>
      <c r="P154" s="225" t="s">
        <v>756</v>
      </c>
      <c r="Q154" s="225" t="s">
        <v>756</v>
      </c>
      <c r="R154" s="225" t="s">
        <v>756</v>
      </c>
      <c r="S154" s="225" t="s">
        <v>756</v>
      </c>
      <c r="T154" s="225" t="s">
        <v>756</v>
      </c>
      <c r="U154" s="225" t="s">
        <v>756</v>
      </c>
      <c r="V154" s="225" t="s">
        <v>756</v>
      </c>
      <c r="W154" s="225" t="s">
        <v>756</v>
      </c>
      <c r="X154" s="225" t="s">
        <v>756</v>
      </c>
      <c r="Y154" s="225" t="s">
        <v>756</v>
      </c>
      <c r="Z154" s="225" t="s">
        <v>756</v>
      </c>
      <c r="AA154" s="225" t="s">
        <v>756</v>
      </c>
      <c r="AB154" s="225" t="s">
        <v>756</v>
      </c>
      <c r="AC154" s="225"/>
      <c r="AD154" s="225" t="s">
        <v>790</v>
      </c>
      <c r="AE154" s="225"/>
      <c r="AF154" s="225"/>
      <c r="AG154" s="225" t="s">
        <v>756</v>
      </c>
      <c r="AH154" s="225"/>
      <c r="AI154" s="225"/>
      <c r="AJ154" s="70" t="s">
        <v>756</v>
      </c>
      <c r="AK154" s="70"/>
      <c r="AL154" s="70"/>
      <c r="AM154" s="130" t="s">
        <v>756</v>
      </c>
      <c r="AN154" s="128"/>
      <c r="AO154" s="128"/>
      <c r="AP154" s="132" t="s">
        <v>756</v>
      </c>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row>
    <row r="155" spans="1:158" s="6" customFormat="1" ht="180">
      <c r="A155" s="301"/>
      <c r="B155" s="281"/>
      <c r="C155" s="197" t="s">
        <v>756</v>
      </c>
      <c r="D155" s="222" t="s">
        <v>756</v>
      </c>
      <c r="E155" s="222"/>
      <c r="F155" s="222" t="s">
        <v>756</v>
      </c>
      <c r="G155" s="223" t="e">
        <f t="shared" si="9"/>
        <v>#VALUE!</v>
      </c>
      <c r="H155" s="222" t="s">
        <v>756</v>
      </c>
      <c r="I155" s="213" t="s">
        <v>773</v>
      </c>
      <c r="J155" s="224" t="s">
        <v>574</v>
      </c>
      <c r="K155" s="214" t="e">
        <f t="shared" si="8"/>
        <v>#VALUE!</v>
      </c>
      <c r="L155" s="225" t="s">
        <v>756</v>
      </c>
      <c r="M155" s="225" t="s">
        <v>756</v>
      </c>
      <c r="N155" s="225">
        <v>1</v>
      </c>
      <c r="O155" s="216">
        <f t="shared" si="7"/>
        <v>0</v>
      </c>
      <c r="P155" s="225" t="s">
        <v>756</v>
      </c>
      <c r="Q155" s="225" t="s">
        <v>756</v>
      </c>
      <c r="R155" s="225" t="s">
        <v>756</v>
      </c>
      <c r="S155" s="225" t="s">
        <v>756</v>
      </c>
      <c r="T155" s="225" t="s">
        <v>756</v>
      </c>
      <c r="U155" s="225" t="s">
        <v>756</v>
      </c>
      <c r="V155" s="225" t="s">
        <v>756</v>
      </c>
      <c r="W155" s="225" t="s">
        <v>756</v>
      </c>
      <c r="X155" s="225" t="s">
        <v>756</v>
      </c>
      <c r="Y155" s="225" t="s">
        <v>756</v>
      </c>
      <c r="Z155" s="225" t="s">
        <v>756</v>
      </c>
      <c r="AA155" s="225" t="s">
        <v>756</v>
      </c>
      <c r="AB155" s="225" t="s">
        <v>756</v>
      </c>
      <c r="AC155" s="225"/>
      <c r="AD155" s="225" t="s">
        <v>781</v>
      </c>
      <c r="AE155" s="225"/>
      <c r="AF155" s="225"/>
      <c r="AG155" s="225" t="s">
        <v>756</v>
      </c>
      <c r="AH155" s="225"/>
      <c r="AI155" s="225"/>
      <c r="AJ155" s="70" t="s">
        <v>756</v>
      </c>
      <c r="AK155" s="70"/>
      <c r="AL155" s="70"/>
      <c r="AM155" s="130" t="s">
        <v>756</v>
      </c>
      <c r="AN155" s="128"/>
      <c r="AO155" s="128"/>
      <c r="AP155" s="132" t="s">
        <v>756</v>
      </c>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row>
    <row r="156" spans="1:158" s="6" customFormat="1" ht="67.5">
      <c r="A156" s="262" t="s">
        <v>934</v>
      </c>
      <c r="B156" s="244">
        <f>E156</f>
        <v>69.4</v>
      </c>
      <c r="C156" s="258" t="s">
        <v>372</v>
      </c>
      <c r="D156" s="248">
        <v>100</v>
      </c>
      <c r="E156" s="244">
        <f>(SUM(G156:G161)*D156)/100</f>
        <v>69.4</v>
      </c>
      <c r="F156" s="193" t="s">
        <v>373</v>
      </c>
      <c r="G156" s="98">
        <f t="shared" si="9"/>
        <v>4.25</v>
      </c>
      <c r="H156" s="192">
        <v>17</v>
      </c>
      <c r="I156" s="192" t="s">
        <v>711</v>
      </c>
      <c r="J156" s="193" t="s">
        <v>374</v>
      </c>
      <c r="K156" s="193">
        <f t="shared" si="8"/>
        <v>25</v>
      </c>
      <c r="L156" s="192">
        <v>100</v>
      </c>
      <c r="M156" s="193" t="s">
        <v>99</v>
      </c>
      <c r="N156" s="193">
        <v>100</v>
      </c>
      <c r="O156" s="101">
        <f t="shared" si="7"/>
        <v>25</v>
      </c>
      <c r="P156" s="84" t="s">
        <v>195</v>
      </c>
      <c r="Q156" s="37" t="s">
        <v>79</v>
      </c>
      <c r="R156" s="37" t="s">
        <v>71</v>
      </c>
      <c r="S156" s="37" t="s">
        <v>82</v>
      </c>
      <c r="T156" s="193" t="s">
        <v>375</v>
      </c>
      <c r="U156" s="193" t="s">
        <v>376</v>
      </c>
      <c r="V156" s="37" t="s">
        <v>14</v>
      </c>
      <c r="W156" s="193" t="s">
        <v>58</v>
      </c>
      <c r="X156" s="193" t="s">
        <v>56</v>
      </c>
      <c r="Y156" s="193" t="s">
        <v>63</v>
      </c>
      <c r="Z156" s="193" t="s">
        <v>52</v>
      </c>
      <c r="AA156" s="193" t="s">
        <v>43</v>
      </c>
      <c r="AB156" s="41">
        <v>0</v>
      </c>
      <c r="AC156" s="41">
        <v>25</v>
      </c>
      <c r="AD156" s="41" t="s">
        <v>908</v>
      </c>
      <c r="AE156" s="131">
        <v>0</v>
      </c>
      <c r="AF156" s="131" t="s">
        <v>1108</v>
      </c>
      <c r="AG156" s="41">
        <v>0</v>
      </c>
      <c r="AH156" s="41">
        <v>0</v>
      </c>
      <c r="AI156" s="137" t="s">
        <v>1214</v>
      </c>
      <c r="AJ156" s="41"/>
      <c r="AK156" s="41"/>
      <c r="AL156" s="41"/>
      <c r="AM156" s="43">
        <v>100</v>
      </c>
      <c r="AN156" s="73"/>
      <c r="AO156" s="73"/>
      <c r="AP156" s="132">
        <v>0.17</v>
      </c>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row>
    <row r="157" spans="1:158" s="6" customFormat="1" ht="67.5">
      <c r="A157" s="262"/>
      <c r="B157" s="282"/>
      <c r="C157" s="258"/>
      <c r="D157" s="248"/>
      <c r="E157" s="249"/>
      <c r="F157" s="193" t="s">
        <v>377</v>
      </c>
      <c r="G157" s="98">
        <f t="shared" si="9"/>
        <v>4.25</v>
      </c>
      <c r="H157" s="192">
        <v>17</v>
      </c>
      <c r="I157" s="192" t="s">
        <v>712</v>
      </c>
      <c r="J157" s="193" t="s">
        <v>378</v>
      </c>
      <c r="K157" s="193">
        <f t="shared" si="8"/>
        <v>25</v>
      </c>
      <c r="L157" s="192">
        <v>100</v>
      </c>
      <c r="M157" s="193" t="s">
        <v>99</v>
      </c>
      <c r="N157" s="193">
        <v>100</v>
      </c>
      <c r="O157" s="101">
        <f t="shared" si="7"/>
        <v>25</v>
      </c>
      <c r="P157" s="84" t="s">
        <v>195</v>
      </c>
      <c r="Q157" s="37" t="s">
        <v>79</v>
      </c>
      <c r="R157" s="37" t="s">
        <v>71</v>
      </c>
      <c r="S157" s="37" t="s">
        <v>82</v>
      </c>
      <c r="T157" s="193" t="s">
        <v>379</v>
      </c>
      <c r="U157" s="193" t="s">
        <v>380</v>
      </c>
      <c r="V157" s="37" t="s">
        <v>14</v>
      </c>
      <c r="W157" s="193" t="s">
        <v>58</v>
      </c>
      <c r="X157" s="193" t="s">
        <v>56</v>
      </c>
      <c r="Y157" s="193" t="s">
        <v>63</v>
      </c>
      <c r="Z157" s="193" t="s">
        <v>52</v>
      </c>
      <c r="AA157" s="193" t="s">
        <v>44</v>
      </c>
      <c r="AB157" s="41">
        <v>0</v>
      </c>
      <c r="AC157" s="41">
        <v>0</v>
      </c>
      <c r="AD157" s="41" t="s">
        <v>909</v>
      </c>
      <c r="AE157" s="131">
        <v>0</v>
      </c>
      <c r="AF157" s="131" t="s">
        <v>1109</v>
      </c>
      <c r="AG157" s="41">
        <v>50</v>
      </c>
      <c r="AH157" s="41">
        <v>25</v>
      </c>
      <c r="AI157" s="137" t="s">
        <v>1215</v>
      </c>
      <c r="AJ157" s="41">
        <v>0</v>
      </c>
      <c r="AK157" s="41"/>
      <c r="AL157" s="41"/>
      <c r="AM157" s="43">
        <v>50</v>
      </c>
      <c r="AN157" s="73"/>
      <c r="AO157" s="73"/>
      <c r="AP157" s="132">
        <v>0.17</v>
      </c>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row>
    <row r="158" spans="1:158" s="6" customFormat="1" ht="67.5">
      <c r="A158" s="262"/>
      <c r="B158" s="282"/>
      <c r="C158" s="258"/>
      <c r="D158" s="248"/>
      <c r="E158" s="249"/>
      <c r="F158" s="193" t="s">
        <v>381</v>
      </c>
      <c r="G158" s="98">
        <f t="shared" si="9"/>
        <v>17</v>
      </c>
      <c r="H158" s="192">
        <v>17</v>
      </c>
      <c r="I158" s="192" t="s">
        <v>713</v>
      </c>
      <c r="J158" s="193" t="s">
        <v>382</v>
      </c>
      <c r="K158" s="193">
        <f t="shared" si="8"/>
        <v>100</v>
      </c>
      <c r="L158" s="192">
        <v>100</v>
      </c>
      <c r="M158" s="193" t="s">
        <v>99</v>
      </c>
      <c r="N158" s="193">
        <v>100</v>
      </c>
      <c r="O158" s="101">
        <f t="shared" si="7"/>
        <v>100</v>
      </c>
      <c r="P158" s="84" t="s">
        <v>195</v>
      </c>
      <c r="Q158" s="37" t="s">
        <v>79</v>
      </c>
      <c r="R158" s="37" t="s">
        <v>71</v>
      </c>
      <c r="S158" s="37" t="s">
        <v>82</v>
      </c>
      <c r="T158" s="193" t="s">
        <v>383</v>
      </c>
      <c r="U158" s="193" t="s">
        <v>380</v>
      </c>
      <c r="V158" s="37" t="s">
        <v>14</v>
      </c>
      <c r="W158" s="193" t="s">
        <v>58</v>
      </c>
      <c r="X158" s="193" t="s">
        <v>56</v>
      </c>
      <c r="Y158" s="193" t="s">
        <v>63</v>
      </c>
      <c r="Z158" s="193" t="s">
        <v>52</v>
      </c>
      <c r="AA158" s="193" t="s">
        <v>44</v>
      </c>
      <c r="AB158" s="41">
        <v>0</v>
      </c>
      <c r="AC158" s="41">
        <v>0</v>
      </c>
      <c r="AD158" s="41" t="s">
        <v>910</v>
      </c>
      <c r="AE158" s="131">
        <v>100</v>
      </c>
      <c r="AF158" s="131" t="s">
        <v>1110</v>
      </c>
      <c r="AG158" s="41">
        <v>50</v>
      </c>
      <c r="AH158" s="41">
        <v>0</v>
      </c>
      <c r="AI158" s="137" t="s">
        <v>1216</v>
      </c>
      <c r="AJ158" s="41">
        <v>25</v>
      </c>
      <c r="AK158" s="41"/>
      <c r="AL158" s="41"/>
      <c r="AM158" s="43">
        <v>25</v>
      </c>
      <c r="AN158" s="73"/>
      <c r="AO158" s="73"/>
      <c r="AP158" s="132">
        <v>0.17</v>
      </c>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row>
    <row r="159" spans="1:158" s="6" customFormat="1" ht="78.75">
      <c r="A159" s="262"/>
      <c r="B159" s="282"/>
      <c r="C159" s="258"/>
      <c r="D159" s="248"/>
      <c r="E159" s="249"/>
      <c r="F159" s="193" t="s">
        <v>384</v>
      </c>
      <c r="G159" s="98">
        <f t="shared" si="9"/>
        <v>17</v>
      </c>
      <c r="H159" s="192">
        <v>17</v>
      </c>
      <c r="I159" s="192" t="s">
        <v>714</v>
      </c>
      <c r="J159" s="193" t="s">
        <v>385</v>
      </c>
      <c r="K159" s="193">
        <f t="shared" si="8"/>
        <v>100</v>
      </c>
      <c r="L159" s="192">
        <v>100</v>
      </c>
      <c r="M159" s="193" t="s">
        <v>99</v>
      </c>
      <c r="N159" s="193">
        <v>100</v>
      </c>
      <c r="O159" s="101">
        <f t="shared" si="7"/>
        <v>100</v>
      </c>
      <c r="P159" s="84" t="s">
        <v>195</v>
      </c>
      <c r="Q159" s="37" t="s">
        <v>79</v>
      </c>
      <c r="R159" s="37" t="s">
        <v>71</v>
      </c>
      <c r="S159" s="37" t="s">
        <v>82</v>
      </c>
      <c r="T159" s="193" t="s">
        <v>386</v>
      </c>
      <c r="U159" s="193" t="s">
        <v>380</v>
      </c>
      <c r="V159" s="37" t="s">
        <v>14</v>
      </c>
      <c r="W159" s="193" t="s">
        <v>58</v>
      </c>
      <c r="X159" s="193" t="s">
        <v>56</v>
      </c>
      <c r="Y159" s="193" t="s">
        <v>63</v>
      </c>
      <c r="Z159" s="193" t="s">
        <v>52</v>
      </c>
      <c r="AA159" s="193" t="s">
        <v>44</v>
      </c>
      <c r="AB159" s="41">
        <v>0</v>
      </c>
      <c r="AC159" s="41">
        <v>0</v>
      </c>
      <c r="AD159" s="41" t="s">
        <v>911</v>
      </c>
      <c r="AE159" s="131">
        <v>100</v>
      </c>
      <c r="AF159" s="131" t="s">
        <v>1113</v>
      </c>
      <c r="AG159" s="41">
        <v>50</v>
      </c>
      <c r="AH159" s="41">
        <v>0</v>
      </c>
      <c r="AI159" s="137" t="s">
        <v>1217</v>
      </c>
      <c r="AJ159" s="41">
        <v>0</v>
      </c>
      <c r="AK159" s="41"/>
      <c r="AL159" s="41"/>
      <c r="AM159" s="43">
        <v>50</v>
      </c>
      <c r="AN159" s="73"/>
      <c r="AO159" s="73"/>
      <c r="AP159" s="132">
        <v>0.17</v>
      </c>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row>
    <row r="160" spans="1:158" s="6" customFormat="1" ht="67.5">
      <c r="A160" s="262"/>
      <c r="B160" s="282"/>
      <c r="C160" s="258"/>
      <c r="D160" s="248"/>
      <c r="E160" s="249"/>
      <c r="F160" s="193" t="s">
        <v>387</v>
      </c>
      <c r="G160" s="98">
        <f t="shared" si="9"/>
        <v>11.9</v>
      </c>
      <c r="H160" s="192">
        <v>17</v>
      </c>
      <c r="I160" s="192" t="s">
        <v>715</v>
      </c>
      <c r="J160" s="193" t="s">
        <v>388</v>
      </c>
      <c r="K160" s="193">
        <f t="shared" si="8"/>
        <v>70</v>
      </c>
      <c r="L160" s="192">
        <v>100</v>
      </c>
      <c r="M160" s="193" t="s">
        <v>99</v>
      </c>
      <c r="N160" s="193">
        <v>100</v>
      </c>
      <c r="O160" s="101">
        <f t="shared" si="7"/>
        <v>70</v>
      </c>
      <c r="P160" s="84" t="s">
        <v>195</v>
      </c>
      <c r="Q160" s="37" t="s">
        <v>79</v>
      </c>
      <c r="R160" s="37" t="s">
        <v>71</v>
      </c>
      <c r="S160" s="37" t="s">
        <v>82</v>
      </c>
      <c r="T160" s="193" t="s">
        <v>389</v>
      </c>
      <c r="U160" s="193" t="s">
        <v>390</v>
      </c>
      <c r="V160" s="37" t="s">
        <v>14</v>
      </c>
      <c r="W160" s="193" t="s">
        <v>58</v>
      </c>
      <c r="X160" s="193" t="s">
        <v>56</v>
      </c>
      <c r="Y160" s="193" t="s">
        <v>63</v>
      </c>
      <c r="Z160" s="193" t="s">
        <v>52</v>
      </c>
      <c r="AA160" s="193" t="s">
        <v>44</v>
      </c>
      <c r="AB160" s="41">
        <v>0</v>
      </c>
      <c r="AC160" s="41">
        <v>0</v>
      </c>
      <c r="AD160" s="41" t="s">
        <v>912</v>
      </c>
      <c r="AE160" s="131">
        <v>20</v>
      </c>
      <c r="AF160" s="131" t="s">
        <v>1111</v>
      </c>
      <c r="AG160" s="41">
        <v>50</v>
      </c>
      <c r="AH160" s="41">
        <v>50</v>
      </c>
      <c r="AI160" s="137" t="s">
        <v>1218</v>
      </c>
      <c r="AJ160" s="41">
        <v>0</v>
      </c>
      <c r="AK160" s="41"/>
      <c r="AL160" s="41"/>
      <c r="AM160" s="43">
        <v>50</v>
      </c>
      <c r="AN160" s="73"/>
      <c r="AO160" s="73"/>
      <c r="AP160" s="132">
        <v>0.17</v>
      </c>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row>
    <row r="161" spans="1:158" s="6" customFormat="1" ht="78.75">
      <c r="A161" s="262"/>
      <c r="B161" s="283"/>
      <c r="C161" s="258"/>
      <c r="D161" s="248"/>
      <c r="E161" s="245"/>
      <c r="F161" s="193" t="s">
        <v>391</v>
      </c>
      <c r="G161" s="98">
        <f t="shared" si="9"/>
        <v>15</v>
      </c>
      <c r="H161" s="192">
        <v>15</v>
      </c>
      <c r="I161" s="192" t="s">
        <v>716</v>
      </c>
      <c r="J161" s="193" t="s">
        <v>392</v>
      </c>
      <c r="K161" s="193">
        <f t="shared" si="8"/>
        <v>100</v>
      </c>
      <c r="L161" s="192">
        <v>100</v>
      </c>
      <c r="M161" s="193" t="s">
        <v>99</v>
      </c>
      <c r="N161" s="193">
        <v>100</v>
      </c>
      <c r="O161" s="101">
        <f t="shared" si="7"/>
        <v>100</v>
      </c>
      <c r="P161" s="84" t="s">
        <v>195</v>
      </c>
      <c r="Q161" s="37" t="s">
        <v>79</v>
      </c>
      <c r="R161" s="37" t="s">
        <v>71</v>
      </c>
      <c r="S161" s="37" t="s">
        <v>82</v>
      </c>
      <c r="T161" s="193" t="s">
        <v>393</v>
      </c>
      <c r="U161" s="193" t="s">
        <v>390</v>
      </c>
      <c r="V161" s="37" t="s">
        <v>14</v>
      </c>
      <c r="W161" s="193" t="s">
        <v>58</v>
      </c>
      <c r="X161" s="193" t="s">
        <v>56</v>
      </c>
      <c r="Y161" s="193" t="s">
        <v>63</v>
      </c>
      <c r="Z161" s="193" t="s">
        <v>52</v>
      </c>
      <c r="AA161" s="193" t="s">
        <v>44</v>
      </c>
      <c r="AB161" s="41">
        <v>0</v>
      </c>
      <c r="AC161" s="41">
        <v>0</v>
      </c>
      <c r="AD161" s="41" t="s">
        <v>913</v>
      </c>
      <c r="AE161" s="131">
        <v>0</v>
      </c>
      <c r="AF161" s="131" t="s">
        <v>1112</v>
      </c>
      <c r="AG161" s="41">
        <v>50</v>
      </c>
      <c r="AH161" s="41">
        <v>100</v>
      </c>
      <c r="AI161" s="137" t="s">
        <v>1219</v>
      </c>
      <c r="AJ161" s="41">
        <v>0</v>
      </c>
      <c r="AK161" s="41"/>
      <c r="AL161" s="41"/>
      <c r="AM161" s="43">
        <v>50</v>
      </c>
      <c r="AN161" s="73"/>
      <c r="AO161" s="73"/>
      <c r="AP161" s="132">
        <v>0.15</v>
      </c>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row>
    <row r="162" spans="1:158" s="6" customFormat="1" ht="112.5">
      <c r="A162" s="272" t="s">
        <v>196</v>
      </c>
      <c r="B162" s="255">
        <f>E162</f>
        <v>9.605263157894738</v>
      </c>
      <c r="C162" s="261" t="s">
        <v>197</v>
      </c>
      <c r="D162" s="247">
        <v>100</v>
      </c>
      <c r="E162" s="255">
        <f>(SUM(G162:G165)*D162)/100</f>
        <v>9.605263157894738</v>
      </c>
      <c r="F162" s="201" t="s">
        <v>198</v>
      </c>
      <c r="G162" s="61">
        <f t="shared" si="9"/>
        <v>9.605263157894738</v>
      </c>
      <c r="H162" s="201">
        <v>25</v>
      </c>
      <c r="I162" s="195" t="s">
        <v>717</v>
      </c>
      <c r="J162" s="201" t="s">
        <v>925</v>
      </c>
      <c r="K162" s="201">
        <f t="shared" si="8"/>
        <v>38.42105263157895</v>
      </c>
      <c r="L162" s="195">
        <v>100</v>
      </c>
      <c r="M162" s="194" t="s">
        <v>99</v>
      </c>
      <c r="N162" s="194">
        <v>0.95</v>
      </c>
      <c r="O162" s="103">
        <f t="shared" si="7"/>
        <v>0.365</v>
      </c>
      <c r="P162" s="3" t="s">
        <v>95</v>
      </c>
      <c r="Q162" s="3" t="s">
        <v>79</v>
      </c>
      <c r="R162" s="3" t="s">
        <v>68</v>
      </c>
      <c r="S162" s="3" t="s">
        <v>83</v>
      </c>
      <c r="T162" s="201" t="s">
        <v>199</v>
      </c>
      <c r="U162" s="201" t="s">
        <v>200</v>
      </c>
      <c r="V162" s="3" t="s">
        <v>14</v>
      </c>
      <c r="W162" s="201" t="s">
        <v>15</v>
      </c>
      <c r="X162" s="201" t="s">
        <v>17</v>
      </c>
      <c r="Y162" s="201" t="s">
        <v>62</v>
      </c>
      <c r="Z162" s="201" t="s">
        <v>53</v>
      </c>
      <c r="AA162" s="201" t="s">
        <v>48</v>
      </c>
      <c r="AB162" s="194">
        <v>0.15</v>
      </c>
      <c r="AC162" s="34">
        <v>0.16</v>
      </c>
      <c r="AD162" s="194" t="s">
        <v>870</v>
      </c>
      <c r="AE162" s="110">
        <v>0.095</v>
      </c>
      <c r="AF162" s="110" t="s">
        <v>959</v>
      </c>
      <c r="AG162" s="194">
        <v>0.2</v>
      </c>
      <c r="AH162" s="194">
        <v>0.11</v>
      </c>
      <c r="AI162" s="155" t="s">
        <v>1123</v>
      </c>
      <c r="AJ162" s="194">
        <v>0.3</v>
      </c>
      <c r="AK162" s="194"/>
      <c r="AL162" s="194"/>
      <c r="AM162" s="99">
        <v>0.3</v>
      </c>
      <c r="AN162" s="76"/>
      <c r="AO162" s="76"/>
      <c r="AP162" s="132">
        <v>0.25</v>
      </c>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row>
    <row r="163" spans="1:158" s="6" customFormat="1" ht="67.5">
      <c r="A163" s="273"/>
      <c r="B163" s="266"/>
      <c r="C163" s="261"/>
      <c r="D163" s="247"/>
      <c r="E163" s="256"/>
      <c r="F163" s="197" t="s">
        <v>201</v>
      </c>
      <c r="G163" s="61">
        <f t="shared" si="9"/>
        <v>0</v>
      </c>
      <c r="H163" s="201">
        <v>25</v>
      </c>
      <c r="I163" s="195" t="s">
        <v>718</v>
      </c>
      <c r="J163" s="197" t="s">
        <v>202</v>
      </c>
      <c r="K163" s="201">
        <f t="shared" si="8"/>
        <v>0</v>
      </c>
      <c r="L163" s="195">
        <v>100</v>
      </c>
      <c r="M163" s="194" t="s">
        <v>99</v>
      </c>
      <c r="N163" s="31">
        <v>1</v>
      </c>
      <c r="O163" s="103">
        <f t="shared" si="7"/>
        <v>0</v>
      </c>
      <c r="P163" s="3" t="s">
        <v>100</v>
      </c>
      <c r="Q163" s="3" t="s">
        <v>79</v>
      </c>
      <c r="R163" s="3" t="s">
        <v>68</v>
      </c>
      <c r="S163" s="3" t="s">
        <v>84</v>
      </c>
      <c r="T163" s="201" t="s">
        <v>199</v>
      </c>
      <c r="U163" s="201" t="s">
        <v>565</v>
      </c>
      <c r="V163" s="3" t="s">
        <v>14</v>
      </c>
      <c r="W163" s="201" t="s">
        <v>15</v>
      </c>
      <c r="X163" s="201" t="s">
        <v>17</v>
      </c>
      <c r="Y163" s="201" t="s">
        <v>62</v>
      </c>
      <c r="Z163" s="201" t="s">
        <v>53</v>
      </c>
      <c r="AA163" s="201" t="s">
        <v>48</v>
      </c>
      <c r="AB163" s="201"/>
      <c r="AC163" s="201">
        <v>0</v>
      </c>
      <c r="AD163" s="201" t="s">
        <v>871</v>
      </c>
      <c r="AE163" s="117">
        <v>0</v>
      </c>
      <c r="AF163" s="201" t="s">
        <v>960</v>
      </c>
      <c r="AG163" s="201" t="s">
        <v>87</v>
      </c>
      <c r="AH163" s="201">
        <v>0</v>
      </c>
      <c r="AI163" s="155" t="s">
        <v>1124</v>
      </c>
      <c r="AJ163" s="201"/>
      <c r="AK163" s="201"/>
      <c r="AL163" s="201"/>
      <c r="AM163" s="28">
        <v>1</v>
      </c>
      <c r="AN163" s="76"/>
      <c r="AO163" s="76"/>
      <c r="AP163" s="132">
        <v>0.25</v>
      </c>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row>
    <row r="164" spans="1:158" s="6" customFormat="1" ht="78.75">
      <c r="A164" s="273"/>
      <c r="B164" s="266"/>
      <c r="C164" s="261"/>
      <c r="D164" s="247"/>
      <c r="E164" s="256"/>
      <c r="F164" s="197" t="s">
        <v>203</v>
      </c>
      <c r="G164" s="61">
        <f t="shared" si="9"/>
        <v>0</v>
      </c>
      <c r="H164" s="201">
        <v>25</v>
      </c>
      <c r="I164" s="195" t="s">
        <v>719</v>
      </c>
      <c r="J164" s="197" t="s">
        <v>204</v>
      </c>
      <c r="K164" s="201">
        <f t="shared" si="8"/>
        <v>0</v>
      </c>
      <c r="L164" s="195">
        <v>100</v>
      </c>
      <c r="M164" s="194" t="s">
        <v>99</v>
      </c>
      <c r="N164" s="31">
        <v>2</v>
      </c>
      <c r="O164" s="103">
        <f t="shared" si="7"/>
        <v>0</v>
      </c>
      <c r="P164" s="3" t="s">
        <v>100</v>
      </c>
      <c r="Q164" s="3" t="s">
        <v>79</v>
      </c>
      <c r="R164" s="3" t="s">
        <v>68</v>
      </c>
      <c r="S164" s="3" t="s">
        <v>84</v>
      </c>
      <c r="T164" s="201" t="s">
        <v>199</v>
      </c>
      <c r="U164" s="201" t="s">
        <v>565</v>
      </c>
      <c r="V164" s="3" t="s">
        <v>14</v>
      </c>
      <c r="W164" s="201" t="s">
        <v>15</v>
      </c>
      <c r="X164" s="201" t="s">
        <v>17</v>
      </c>
      <c r="Y164" s="201" t="s">
        <v>62</v>
      </c>
      <c r="Z164" s="201" t="s">
        <v>53</v>
      </c>
      <c r="AA164" s="201" t="s">
        <v>48</v>
      </c>
      <c r="AB164" s="201"/>
      <c r="AC164" s="201">
        <v>0</v>
      </c>
      <c r="AD164" s="201" t="s">
        <v>872</v>
      </c>
      <c r="AE164" s="201">
        <v>0</v>
      </c>
      <c r="AF164" s="201" t="s">
        <v>961</v>
      </c>
      <c r="AG164" s="201"/>
      <c r="AH164" s="201">
        <v>0</v>
      </c>
      <c r="AI164" s="155" t="s">
        <v>1125</v>
      </c>
      <c r="AJ164" s="201"/>
      <c r="AK164" s="201"/>
      <c r="AL164" s="201"/>
      <c r="AM164" s="28">
        <v>2</v>
      </c>
      <c r="AN164" s="76"/>
      <c r="AO164" s="76"/>
      <c r="AP164" s="132">
        <v>0.25</v>
      </c>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row>
    <row r="165" spans="1:158" s="6" customFormat="1" ht="67.5">
      <c r="A165" s="274"/>
      <c r="B165" s="267"/>
      <c r="C165" s="261"/>
      <c r="D165" s="247"/>
      <c r="E165" s="257"/>
      <c r="F165" s="197" t="s">
        <v>205</v>
      </c>
      <c r="G165" s="61">
        <f t="shared" si="9"/>
        <v>0</v>
      </c>
      <c r="H165" s="201">
        <v>25</v>
      </c>
      <c r="I165" s="195" t="s">
        <v>720</v>
      </c>
      <c r="J165" s="197" t="s">
        <v>206</v>
      </c>
      <c r="K165" s="201">
        <f t="shared" si="8"/>
        <v>0</v>
      </c>
      <c r="L165" s="195">
        <v>100</v>
      </c>
      <c r="M165" s="194" t="s">
        <v>99</v>
      </c>
      <c r="N165" s="31">
        <v>1</v>
      </c>
      <c r="O165" s="103">
        <f t="shared" si="7"/>
        <v>0</v>
      </c>
      <c r="P165" s="3" t="s">
        <v>100</v>
      </c>
      <c r="Q165" s="3" t="s">
        <v>79</v>
      </c>
      <c r="R165" s="3" t="s">
        <v>68</v>
      </c>
      <c r="S165" s="3" t="s">
        <v>84</v>
      </c>
      <c r="T165" s="201" t="s">
        <v>199</v>
      </c>
      <c r="U165" s="201" t="s">
        <v>200</v>
      </c>
      <c r="V165" s="3" t="s">
        <v>14</v>
      </c>
      <c r="W165" s="201" t="s">
        <v>15</v>
      </c>
      <c r="X165" s="201" t="s">
        <v>17</v>
      </c>
      <c r="Y165" s="201" t="s">
        <v>62</v>
      </c>
      <c r="Z165" s="201" t="s">
        <v>53</v>
      </c>
      <c r="AA165" s="201" t="s">
        <v>48</v>
      </c>
      <c r="AB165" s="198"/>
      <c r="AC165" s="201">
        <v>0</v>
      </c>
      <c r="AD165" s="201" t="s">
        <v>873</v>
      </c>
      <c r="AE165" s="201">
        <v>0</v>
      </c>
      <c r="AF165" s="201" t="s">
        <v>962</v>
      </c>
      <c r="AG165" s="198"/>
      <c r="AH165" s="201">
        <v>0</v>
      </c>
      <c r="AI165" s="155" t="s">
        <v>1126</v>
      </c>
      <c r="AJ165" s="198"/>
      <c r="AK165" s="198"/>
      <c r="AL165" s="198"/>
      <c r="AM165" s="28">
        <v>1</v>
      </c>
      <c r="AN165" s="76"/>
      <c r="AO165" s="76"/>
      <c r="AP165" s="132">
        <v>0.25</v>
      </c>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row>
    <row r="166" spans="1:158" s="6" customFormat="1" ht="56.25">
      <c r="A166" s="277" t="s">
        <v>207</v>
      </c>
      <c r="B166" s="250">
        <f>(E166+E167)</f>
        <v>58.977410750000004</v>
      </c>
      <c r="C166" s="193" t="s">
        <v>208</v>
      </c>
      <c r="D166" s="192">
        <v>50</v>
      </c>
      <c r="E166" s="192">
        <f>(G166*D166)/100</f>
        <v>50</v>
      </c>
      <c r="F166" s="193" t="s">
        <v>209</v>
      </c>
      <c r="G166" s="98">
        <f t="shared" si="9"/>
        <v>100</v>
      </c>
      <c r="H166" s="193">
        <v>100</v>
      </c>
      <c r="I166" s="192" t="s">
        <v>721</v>
      </c>
      <c r="J166" s="193" t="s">
        <v>210</v>
      </c>
      <c r="K166" s="193">
        <f t="shared" si="8"/>
        <v>100</v>
      </c>
      <c r="L166" s="192">
        <v>100</v>
      </c>
      <c r="M166" s="35">
        <v>1</v>
      </c>
      <c r="N166" s="193">
        <v>2</v>
      </c>
      <c r="O166" s="101">
        <f t="shared" si="7"/>
        <v>2</v>
      </c>
      <c r="P166" s="84" t="s">
        <v>195</v>
      </c>
      <c r="Q166" s="37" t="s">
        <v>79</v>
      </c>
      <c r="R166" s="37" t="s">
        <v>70</v>
      </c>
      <c r="S166" s="37" t="s">
        <v>82</v>
      </c>
      <c r="T166" s="193" t="s">
        <v>211</v>
      </c>
      <c r="U166" s="193" t="s">
        <v>99</v>
      </c>
      <c r="V166" s="193" t="s">
        <v>212</v>
      </c>
      <c r="W166" s="193" t="s">
        <v>15</v>
      </c>
      <c r="X166" s="193" t="s">
        <v>17</v>
      </c>
      <c r="Y166" s="193" t="s">
        <v>8</v>
      </c>
      <c r="Z166" s="47" t="s">
        <v>52</v>
      </c>
      <c r="AA166" s="47" t="s">
        <v>42</v>
      </c>
      <c r="AB166" s="41">
        <v>0</v>
      </c>
      <c r="AC166" s="41">
        <v>2</v>
      </c>
      <c r="AD166" s="41" t="s">
        <v>874</v>
      </c>
      <c r="AE166" s="41">
        <v>0</v>
      </c>
      <c r="AF166" s="41" t="s">
        <v>993</v>
      </c>
      <c r="AG166" s="41">
        <v>1</v>
      </c>
      <c r="AH166" s="41">
        <v>0</v>
      </c>
      <c r="AI166" s="155" t="s">
        <v>1157</v>
      </c>
      <c r="AJ166" s="41">
        <v>0</v>
      </c>
      <c r="AK166" s="41"/>
      <c r="AL166" s="41"/>
      <c r="AM166" s="43">
        <v>1</v>
      </c>
      <c r="AN166" s="73"/>
      <c r="AO166" s="73"/>
      <c r="AP166" s="132">
        <v>0.5</v>
      </c>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row>
    <row r="167" spans="1:158" s="6" customFormat="1" ht="67.5">
      <c r="A167" s="278"/>
      <c r="B167" s="252"/>
      <c r="C167" s="193" t="s">
        <v>213</v>
      </c>
      <c r="D167" s="192">
        <v>50</v>
      </c>
      <c r="E167" s="192">
        <f>(G167*D167)/100</f>
        <v>8.97741075</v>
      </c>
      <c r="F167" s="193" t="s">
        <v>214</v>
      </c>
      <c r="G167" s="98">
        <f t="shared" si="9"/>
        <v>17.9548215</v>
      </c>
      <c r="H167" s="193">
        <v>100</v>
      </c>
      <c r="I167" s="192" t="s">
        <v>722</v>
      </c>
      <c r="J167" s="193" t="s">
        <v>215</v>
      </c>
      <c r="K167" s="193">
        <f t="shared" si="8"/>
        <v>17.9548215</v>
      </c>
      <c r="L167" s="192">
        <v>100</v>
      </c>
      <c r="M167" s="58">
        <v>500000000</v>
      </c>
      <c r="N167" s="118">
        <v>1000000000</v>
      </c>
      <c r="O167" s="101">
        <f t="shared" si="7"/>
        <v>179548215</v>
      </c>
      <c r="P167" s="37" t="s">
        <v>216</v>
      </c>
      <c r="Q167" s="37" t="s">
        <v>79</v>
      </c>
      <c r="R167" s="37" t="s">
        <v>70</v>
      </c>
      <c r="S167" s="37" t="s">
        <v>82</v>
      </c>
      <c r="T167" s="193" t="s">
        <v>211</v>
      </c>
      <c r="U167" s="193" t="s">
        <v>99</v>
      </c>
      <c r="V167" s="193" t="s">
        <v>212</v>
      </c>
      <c r="W167" s="193" t="s">
        <v>15</v>
      </c>
      <c r="X167" s="193" t="s">
        <v>17</v>
      </c>
      <c r="Y167" s="193" t="s">
        <v>8</v>
      </c>
      <c r="Z167" s="47" t="s">
        <v>52</v>
      </c>
      <c r="AA167" s="47" t="s">
        <v>42</v>
      </c>
      <c r="AB167" s="125">
        <v>0</v>
      </c>
      <c r="AC167" s="125">
        <v>61809512</v>
      </c>
      <c r="AD167" s="125" t="s">
        <v>875</v>
      </c>
      <c r="AE167" s="125">
        <v>22139837</v>
      </c>
      <c r="AF167" s="41" t="s">
        <v>994</v>
      </c>
      <c r="AG167" s="41">
        <v>100000000</v>
      </c>
      <c r="AH167" s="41">
        <v>95598866</v>
      </c>
      <c r="AI167" s="155" t="s">
        <v>1158</v>
      </c>
      <c r="AJ167" s="41">
        <v>500000000</v>
      </c>
      <c r="AK167" s="41"/>
      <c r="AL167" s="41"/>
      <c r="AM167" s="43">
        <v>400000000</v>
      </c>
      <c r="AN167" s="73"/>
      <c r="AO167" s="73"/>
      <c r="AP167" s="132">
        <v>0.5</v>
      </c>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row>
    <row r="168" spans="1:158" s="6" customFormat="1" ht="112.5">
      <c r="A168" s="272" t="s">
        <v>217</v>
      </c>
      <c r="B168" s="284">
        <f>E168</f>
        <v>36.019372294372296</v>
      </c>
      <c r="C168" s="261" t="s">
        <v>218</v>
      </c>
      <c r="D168" s="247">
        <v>100</v>
      </c>
      <c r="E168" s="284">
        <f>(SUM(G168:G174)*D168)/100</f>
        <v>36.019372294372296</v>
      </c>
      <c r="F168" s="201" t="s">
        <v>219</v>
      </c>
      <c r="G168" s="168">
        <f t="shared" si="9"/>
        <v>10</v>
      </c>
      <c r="H168" s="201">
        <v>20</v>
      </c>
      <c r="I168" s="195" t="s">
        <v>723</v>
      </c>
      <c r="J168" s="201" t="s">
        <v>220</v>
      </c>
      <c r="K168" s="167">
        <f t="shared" si="8"/>
        <v>50</v>
      </c>
      <c r="L168" s="201">
        <v>100</v>
      </c>
      <c r="M168" s="201" t="s">
        <v>99</v>
      </c>
      <c r="N168" s="201">
        <v>70</v>
      </c>
      <c r="O168" s="167">
        <f t="shared" si="7"/>
        <v>35</v>
      </c>
      <c r="P168" s="3" t="s">
        <v>1081</v>
      </c>
      <c r="Q168" s="201" t="s">
        <v>81</v>
      </c>
      <c r="R168" s="201" t="s">
        <v>193</v>
      </c>
      <c r="S168" s="201" t="s">
        <v>82</v>
      </c>
      <c r="T168" s="201" t="s">
        <v>221</v>
      </c>
      <c r="U168" s="201" t="s">
        <v>532</v>
      </c>
      <c r="V168" s="201" t="s">
        <v>14</v>
      </c>
      <c r="W168" s="201" t="s">
        <v>222</v>
      </c>
      <c r="X168" s="201" t="s">
        <v>56</v>
      </c>
      <c r="Y168" s="201" t="s">
        <v>8</v>
      </c>
      <c r="Z168" s="201" t="s">
        <v>52</v>
      </c>
      <c r="AA168" s="201" t="s">
        <v>41</v>
      </c>
      <c r="AB168" s="201">
        <v>0</v>
      </c>
      <c r="AC168" s="167">
        <v>20</v>
      </c>
      <c r="AD168" s="201" t="s">
        <v>876</v>
      </c>
      <c r="AE168" s="167">
        <v>0</v>
      </c>
      <c r="AF168" s="121" t="s">
        <v>1074</v>
      </c>
      <c r="AG168" s="201">
        <v>0</v>
      </c>
      <c r="AH168" s="167">
        <v>15</v>
      </c>
      <c r="AI168" s="155" t="s">
        <v>1154</v>
      </c>
      <c r="AJ168" s="201">
        <v>0</v>
      </c>
      <c r="AK168" s="201"/>
      <c r="AL168" s="201"/>
      <c r="AM168" s="28">
        <v>70</v>
      </c>
      <c r="AN168" s="76"/>
      <c r="AO168" s="76"/>
      <c r="AP168" s="132">
        <v>0.2</v>
      </c>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row>
    <row r="169" spans="1:158" s="6" customFormat="1" ht="191.25">
      <c r="A169" s="273"/>
      <c r="B169" s="285"/>
      <c r="C169" s="261"/>
      <c r="D169" s="247"/>
      <c r="E169" s="285"/>
      <c r="F169" s="201" t="s">
        <v>223</v>
      </c>
      <c r="G169" s="168">
        <f>(K169*H169)/100</f>
        <v>6</v>
      </c>
      <c r="H169" s="201">
        <v>15</v>
      </c>
      <c r="I169" s="195" t="s">
        <v>724</v>
      </c>
      <c r="J169" s="201" t="s">
        <v>224</v>
      </c>
      <c r="K169" s="167">
        <f>(O169*L169)/N169</f>
        <v>40</v>
      </c>
      <c r="L169" s="201">
        <v>100</v>
      </c>
      <c r="M169" s="201">
        <v>1</v>
      </c>
      <c r="N169" s="201">
        <v>1</v>
      </c>
      <c r="O169" s="167">
        <f>+AC169+AH169+AK169+AN169+AE169</f>
        <v>0.4</v>
      </c>
      <c r="P169" s="3" t="s">
        <v>100</v>
      </c>
      <c r="Q169" s="201" t="s">
        <v>81</v>
      </c>
      <c r="R169" s="201" t="s">
        <v>193</v>
      </c>
      <c r="S169" s="201" t="s">
        <v>82</v>
      </c>
      <c r="T169" s="201" t="s">
        <v>221</v>
      </c>
      <c r="U169" s="201" t="s">
        <v>532</v>
      </c>
      <c r="V169" s="201" t="s">
        <v>14</v>
      </c>
      <c r="W169" s="201" t="s">
        <v>222</v>
      </c>
      <c r="X169" s="201" t="s">
        <v>56</v>
      </c>
      <c r="Y169" s="201" t="s">
        <v>8</v>
      </c>
      <c r="Z169" s="201" t="s">
        <v>52</v>
      </c>
      <c r="AA169" s="201" t="s">
        <v>41</v>
      </c>
      <c r="AB169" s="201">
        <v>0</v>
      </c>
      <c r="AC169" s="167">
        <v>0</v>
      </c>
      <c r="AD169" s="201" t="s">
        <v>877</v>
      </c>
      <c r="AE169" s="167">
        <v>0</v>
      </c>
      <c r="AF169" s="121" t="s">
        <v>1075</v>
      </c>
      <c r="AG169" s="201">
        <v>0</v>
      </c>
      <c r="AH169" s="167">
        <v>0.4</v>
      </c>
      <c r="AI169" s="155" t="s">
        <v>1155</v>
      </c>
      <c r="AJ169" s="201">
        <v>1</v>
      </c>
      <c r="AK169" s="201"/>
      <c r="AL169" s="201"/>
      <c r="AM169" s="28">
        <v>0</v>
      </c>
      <c r="AN169" s="76"/>
      <c r="AO169" s="76"/>
      <c r="AP169" s="132">
        <v>0.15</v>
      </c>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row>
    <row r="170" spans="1:158" s="6" customFormat="1" ht="405">
      <c r="A170" s="273"/>
      <c r="B170" s="285"/>
      <c r="C170" s="261"/>
      <c r="D170" s="247"/>
      <c r="E170" s="285"/>
      <c r="F170" s="201" t="s">
        <v>225</v>
      </c>
      <c r="G170" s="168">
        <f>(K170*H170)/100</f>
        <v>10</v>
      </c>
      <c r="H170" s="201">
        <v>10</v>
      </c>
      <c r="I170" s="195" t="s">
        <v>725</v>
      </c>
      <c r="J170" s="201" t="s">
        <v>226</v>
      </c>
      <c r="K170" s="167">
        <f>(O170*L170)/N170</f>
        <v>100</v>
      </c>
      <c r="L170" s="201">
        <v>100</v>
      </c>
      <c r="M170" s="201">
        <v>103</v>
      </c>
      <c r="N170" s="201">
        <v>3</v>
      </c>
      <c r="O170" s="167">
        <f t="shared" si="7"/>
        <v>3</v>
      </c>
      <c r="P170" s="3" t="s">
        <v>95</v>
      </c>
      <c r="Q170" s="201" t="s">
        <v>81</v>
      </c>
      <c r="R170" s="201" t="s">
        <v>193</v>
      </c>
      <c r="S170" s="201" t="s">
        <v>84</v>
      </c>
      <c r="T170" s="201" t="s">
        <v>227</v>
      </c>
      <c r="U170" s="201" t="s">
        <v>533</v>
      </c>
      <c r="V170" s="201" t="s">
        <v>14</v>
      </c>
      <c r="W170" s="201" t="s">
        <v>222</v>
      </c>
      <c r="X170" s="201" t="s">
        <v>56</v>
      </c>
      <c r="Y170" s="201" t="s">
        <v>8</v>
      </c>
      <c r="Z170" s="201" t="s">
        <v>11</v>
      </c>
      <c r="AA170" s="201" t="s">
        <v>228</v>
      </c>
      <c r="AB170" s="201">
        <v>0</v>
      </c>
      <c r="AC170" s="167">
        <v>0</v>
      </c>
      <c r="AD170" s="201" t="s">
        <v>878</v>
      </c>
      <c r="AE170" s="167">
        <v>0</v>
      </c>
      <c r="AF170" s="121" t="s">
        <v>1076</v>
      </c>
      <c r="AG170" s="201">
        <v>0</v>
      </c>
      <c r="AH170" s="167">
        <v>3</v>
      </c>
      <c r="AI170" s="155" t="s">
        <v>1208</v>
      </c>
      <c r="AJ170" s="201">
        <v>0</v>
      </c>
      <c r="AK170" s="201"/>
      <c r="AL170" s="201"/>
      <c r="AM170" s="28">
        <v>3</v>
      </c>
      <c r="AN170" s="76"/>
      <c r="AO170" s="76"/>
      <c r="AP170" s="132">
        <v>0.1</v>
      </c>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row>
    <row r="171" spans="1:158" s="6" customFormat="1" ht="315">
      <c r="A171" s="273"/>
      <c r="B171" s="285"/>
      <c r="C171" s="261"/>
      <c r="D171" s="247"/>
      <c r="E171" s="285"/>
      <c r="F171" s="201" t="s">
        <v>229</v>
      </c>
      <c r="G171" s="168">
        <f t="shared" si="9"/>
        <v>5.151515151515151</v>
      </c>
      <c r="H171" s="201">
        <v>20</v>
      </c>
      <c r="I171" s="195" t="s">
        <v>726</v>
      </c>
      <c r="J171" s="201" t="s">
        <v>230</v>
      </c>
      <c r="K171" s="167">
        <f t="shared" si="8"/>
        <v>25.757575757575758</v>
      </c>
      <c r="L171" s="201">
        <v>100</v>
      </c>
      <c r="M171" s="201">
        <v>64</v>
      </c>
      <c r="N171" s="201">
        <v>66</v>
      </c>
      <c r="O171" s="167">
        <f>+AC171+AH171+AK171+AN171+AE171</f>
        <v>17</v>
      </c>
      <c r="P171" s="3" t="s">
        <v>95</v>
      </c>
      <c r="Q171" s="201" t="s">
        <v>81</v>
      </c>
      <c r="R171" s="201" t="s">
        <v>193</v>
      </c>
      <c r="S171" s="201" t="s">
        <v>84</v>
      </c>
      <c r="T171" s="201" t="s">
        <v>231</v>
      </c>
      <c r="U171" s="201" t="s">
        <v>532</v>
      </c>
      <c r="V171" s="201" t="s">
        <v>14</v>
      </c>
      <c r="W171" s="201" t="s">
        <v>222</v>
      </c>
      <c r="X171" s="201" t="s">
        <v>56</v>
      </c>
      <c r="Y171" s="201" t="s">
        <v>8</v>
      </c>
      <c r="Z171" s="201" t="s">
        <v>52</v>
      </c>
      <c r="AA171" s="201" t="s">
        <v>41</v>
      </c>
      <c r="AB171" s="201">
        <v>0</v>
      </c>
      <c r="AC171" s="167">
        <v>10</v>
      </c>
      <c r="AD171" s="201" t="s">
        <v>879</v>
      </c>
      <c r="AE171" s="167">
        <v>0</v>
      </c>
      <c r="AF171" s="121" t="s">
        <v>1077</v>
      </c>
      <c r="AG171" s="201">
        <v>0</v>
      </c>
      <c r="AH171" s="167">
        <v>7</v>
      </c>
      <c r="AI171" s="155" t="s">
        <v>1270</v>
      </c>
      <c r="AJ171" s="201">
        <v>0</v>
      </c>
      <c r="AK171" s="201"/>
      <c r="AL171" s="201"/>
      <c r="AM171" s="28">
        <v>66</v>
      </c>
      <c r="AN171" s="76"/>
      <c r="AO171" s="76"/>
      <c r="AP171" s="159">
        <v>0.2</v>
      </c>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row>
    <row r="172" spans="1:158" s="6" customFormat="1" ht="157.5">
      <c r="A172" s="273"/>
      <c r="B172" s="285"/>
      <c r="C172" s="261"/>
      <c r="D172" s="247"/>
      <c r="E172" s="285"/>
      <c r="F172" s="201" t="s">
        <v>232</v>
      </c>
      <c r="G172" s="168">
        <f t="shared" si="9"/>
        <v>2.25</v>
      </c>
      <c r="H172" s="201">
        <v>15</v>
      </c>
      <c r="I172" s="195" t="s">
        <v>727</v>
      </c>
      <c r="J172" s="201" t="s">
        <v>233</v>
      </c>
      <c r="K172" s="167">
        <f t="shared" si="8"/>
        <v>15</v>
      </c>
      <c r="L172" s="201">
        <v>100</v>
      </c>
      <c r="M172" s="201">
        <v>1</v>
      </c>
      <c r="N172" s="201">
        <v>2</v>
      </c>
      <c r="O172" s="167">
        <f t="shared" si="7"/>
        <v>0.3</v>
      </c>
      <c r="P172" s="3" t="s">
        <v>100</v>
      </c>
      <c r="Q172" s="201" t="s">
        <v>81</v>
      </c>
      <c r="R172" s="201" t="s">
        <v>193</v>
      </c>
      <c r="S172" s="201" t="s">
        <v>82</v>
      </c>
      <c r="T172" s="201" t="s">
        <v>231</v>
      </c>
      <c r="U172" s="201" t="s">
        <v>533</v>
      </c>
      <c r="V172" s="201" t="s">
        <v>14</v>
      </c>
      <c r="W172" s="201" t="s">
        <v>222</v>
      </c>
      <c r="X172" s="201" t="s">
        <v>56</v>
      </c>
      <c r="Y172" s="201" t="s">
        <v>8</v>
      </c>
      <c r="Z172" s="201" t="s">
        <v>50</v>
      </c>
      <c r="AA172" s="201" t="s">
        <v>36</v>
      </c>
      <c r="AB172" s="201">
        <v>0</v>
      </c>
      <c r="AC172" s="167">
        <v>0</v>
      </c>
      <c r="AD172" s="201" t="s">
        <v>880</v>
      </c>
      <c r="AE172" s="167">
        <v>0</v>
      </c>
      <c r="AF172" s="121" t="s">
        <v>1078</v>
      </c>
      <c r="AG172" s="201">
        <v>0</v>
      </c>
      <c r="AH172" s="167">
        <v>0.3</v>
      </c>
      <c r="AI172" s="155" t="s">
        <v>1209</v>
      </c>
      <c r="AJ172" s="201">
        <v>0</v>
      </c>
      <c r="AK172" s="201"/>
      <c r="AL172" s="201"/>
      <c r="AM172" s="28">
        <v>2</v>
      </c>
      <c r="AN172" s="76"/>
      <c r="AO172" s="76"/>
      <c r="AP172" s="159">
        <v>0.15</v>
      </c>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row>
    <row r="173" spans="1:158" s="6" customFormat="1" ht="157.5">
      <c r="A173" s="273"/>
      <c r="B173" s="285"/>
      <c r="C173" s="261"/>
      <c r="D173" s="247"/>
      <c r="E173" s="285"/>
      <c r="F173" s="201" t="s">
        <v>234</v>
      </c>
      <c r="G173" s="168">
        <f t="shared" si="9"/>
        <v>1</v>
      </c>
      <c r="H173" s="201">
        <v>10</v>
      </c>
      <c r="I173" s="195" t="s">
        <v>728</v>
      </c>
      <c r="J173" s="201" t="s">
        <v>235</v>
      </c>
      <c r="K173" s="167">
        <f t="shared" si="8"/>
        <v>10</v>
      </c>
      <c r="L173" s="201">
        <v>100</v>
      </c>
      <c r="M173" s="201" t="s">
        <v>99</v>
      </c>
      <c r="N173" s="201">
        <v>2</v>
      </c>
      <c r="O173" s="167">
        <f>+AC173+AH173+AK173+AN173+AE173</f>
        <v>0.2</v>
      </c>
      <c r="P173" s="3" t="s">
        <v>100</v>
      </c>
      <c r="Q173" s="201" t="s">
        <v>81</v>
      </c>
      <c r="R173" s="201" t="s">
        <v>193</v>
      </c>
      <c r="S173" s="201" t="s">
        <v>82</v>
      </c>
      <c r="T173" s="201" t="s">
        <v>236</v>
      </c>
      <c r="U173" s="201" t="s">
        <v>532</v>
      </c>
      <c r="V173" s="201" t="s">
        <v>14</v>
      </c>
      <c r="W173" s="201" t="s">
        <v>222</v>
      </c>
      <c r="X173" s="201" t="s">
        <v>56</v>
      </c>
      <c r="Y173" s="201" t="s">
        <v>8</v>
      </c>
      <c r="Z173" s="201" t="s">
        <v>52</v>
      </c>
      <c r="AA173" s="201" t="s">
        <v>41</v>
      </c>
      <c r="AB173" s="201">
        <v>0</v>
      </c>
      <c r="AC173" s="167">
        <v>0</v>
      </c>
      <c r="AD173" s="201" t="s">
        <v>881</v>
      </c>
      <c r="AE173" s="167">
        <v>0</v>
      </c>
      <c r="AF173" s="121" t="s">
        <v>1079</v>
      </c>
      <c r="AG173" s="201">
        <v>0</v>
      </c>
      <c r="AH173" s="167">
        <v>0.2</v>
      </c>
      <c r="AI173" s="155" t="s">
        <v>1156</v>
      </c>
      <c r="AJ173" s="201">
        <v>1</v>
      </c>
      <c r="AK173" s="201"/>
      <c r="AL173" s="201"/>
      <c r="AM173" s="28">
        <v>1</v>
      </c>
      <c r="AN173" s="76"/>
      <c r="AO173" s="76"/>
      <c r="AP173" s="132">
        <v>0.1</v>
      </c>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row>
    <row r="174" spans="1:158" s="6" customFormat="1" ht="409.5">
      <c r="A174" s="274"/>
      <c r="B174" s="286"/>
      <c r="C174" s="261"/>
      <c r="D174" s="247"/>
      <c r="E174" s="286"/>
      <c r="F174" s="201" t="s">
        <v>237</v>
      </c>
      <c r="G174" s="168">
        <f t="shared" si="9"/>
        <v>1.6178571428571429</v>
      </c>
      <c r="H174" s="201">
        <v>10</v>
      </c>
      <c r="I174" s="195" t="s">
        <v>729</v>
      </c>
      <c r="J174" s="201" t="s">
        <v>238</v>
      </c>
      <c r="K174" s="167">
        <f t="shared" si="8"/>
        <v>16.178571428571427</v>
      </c>
      <c r="L174" s="201">
        <v>100</v>
      </c>
      <c r="M174" s="201" t="s">
        <v>99</v>
      </c>
      <c r="N174" s="201">
        <v>28</v>
      </c>
      <c r="O174" s="167">
        <f t="shared" si="7"/>
        <v>4.53</v>
      </c>
      <c r="P174" s="3" t="s">
        <v>1081</v>
      </c>
      <c r="Q174" s="201" t="s">
        <v>81</v>
      </c>
      <c r="R174" s="201" t="s">
        <v>193</v>
      </c>
      <c r="S174" s="201" t="s">
        <v>82</v>
      </c>
      <c r="T174" s="201" t="s">
        <v>239</v>
      </c>
      <c r="U174" s="201" t="s">
        <v>534</v>
      </c>
      <c r="V174" s="201" t="s">
        <v>14</v>
      </c>
      <c r="W174" s="201" t="s">
        <v>222</v>
      </c>
      <c r="X174" s="201" t="s">
        <v>56</v>
      </c>
      <c r="Y174" s="201" t="s">
        <v>8</v>
      </c>
      <c r="Z174" s="201" t="s">
        <v>11</v>
      </c>
      <c r="AA174" s="201" t="s">
        <v>37</v>
      </c>
      <c r="AB174" s="201">
        <v>0</v>
      </c>
      <c r="AC174" s="167">
        <v>0</v>
      </c>
      <c r="AD174" s="201" t="s">
        <v>882</v>
      </c>
      <c r="AE174" s="167">
        <v>4.53</v>
      </c>
      <c r="AF174" s="121" t="s">
        <v>1080</v>
      </c>
      <c r="AG174" s="201">
        <v>0</v>
      </c>
      <c r="AH174" s="167">
        <v>0</v>
      </c>
      <c r="AI174" s="155" t="s">
        <v>1271</v>
      </c>
      <c r="AJ174" s="201">
        <v>10</v>
      </c>
      <c r="AK174" s="201"/>
      <c r="AL174" s="201"/>
      <c r="AM174" s="28">
        <v>18</v>
      </c>
      <c r="AN174" s="76"/>
      <c r="AO174" s="76"/>
      <c r="AP174" s="132">
        <v>0.1</v>
      </c>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row>
    <row r="175" spans="1:158" s="6" customFormat="1" ht="87.75" customHeight="1">
      <c r="A175" s="277" t="s">
        <v>257</v>
      </c>
      <c r="B175" s="244">
        <f>E175</f>
        <v>19.667142857142856</v>
      </c>
      <c r="C175" s="258" t="s">
        <v>240</v>
      </c>
      <c r="D175" s="248">
        <v>100</v>
      </c>
      <c r="E175" s="244">
        <f>(SUM(G175:G180)*D175)/100</f>
        <v>19.667142857142856</v>
      </c>
      <c r="F175" s="59" t="s">
        <v>241</v>
      </c>
      <c r="G175" s="98">
        <f t="shared" si="9"/>
        <v>4</v>
      </c>
      <c r="H175" s="193">
        <v>20</v>
      </c>
      <c r="I175" s="192" t="s">
        <v>730</v>
      </c>
      <c r="J175" s="59" t="s">
        <v>242</v>
      </c>
      <c r="K175" s="193">
        <f t="shared" si="8"/>
        <v>20</v>
      </c>
      <c r="L175" s="192">
        <v>100</v>
      </c>
      <c r="M175" s="35" t="s">
        <v>99</v>
      </c>
      <c r="N175" s="196" t="s">
        <v>924</v>
      </c>
      <c r="O175" s="101">
        <f t="shared" si="7"/>
        <v>20</v>
      </c>
      <c r="P175" s="37" t="s">
        <v>95</v>
      </c>
      <c r="Q175" s="37" t="s">
        <v>79</v>
      </c>
      <c r="R175" s="37" t="s">
        <v>69</v>
      </c>
      <c r="S175" s="37" t="s">
        <v>82</v>
      </c>
      <c r="T175" s="193" t="s">
        <v>243</v>
      </c>
      <c r="U175" s="193" t="s">
        <v>99</v>
      </c>
      <c r="V175" s="37" t="s">
        <v>14</v>
      </c>
      <c r="W175" s="193" t="s">
        <v>15</v>
      </c>
      <c r="X175" s="193" t="s">
        <v>17</v>
      </c>
      <c r="Y175" s="193" t="s">
        <v>63</v>
      </c>
      <c r="Z175" s="193" t="s">
        <v>50</v>
      </c>
      <c r="AA175" s="193" t="s">
        <v>46</v>
      </c>
      <c r="AB175" s="41">
        <v>0</v>
      </c>
      <c r="AC175" s="41">
        <v>18</v>
      </c>
      <c r="AD175" s="41" t="s">
        <v>883</v>
      </c>
      <c r="AE175" s="60">
        <v>1</v>
      </c>
      <c r="AF175" s="136" t="s">
        <v>984</v>
      </c>
      <c r="AG175" s="60">
        <v>0.2</v>
      </c>
      <c r="AH175" s="60">
        <v>1</v>
      </c>
      <c r="AI175" s="155" t="s">
        <v>1256</v>
      </c>
      <c r="AJ175" s="60">
        <v>0.4</v>
      </c>
      <c r="AK175" s="60"/>
      <c r="AL175" s="60"/>
      <c r="AM175" s="51">
        <v>0.4</v>
      </c>
      <c r="AN175" s="73"/>
      <c r="AO175" s="73"/>
      <c r="AP175" s="132">
        <v>0.2</v>
      </c>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row>
    <row r="176" spans="1:158" s="6" customFormat="1" ht="67.5">
      <c r="A176" s="298"/>
      <c r="B176" s="282"/>
      <c r="C176" s="258"/>
      <c r="D176" s="248"/>
      <c r="E176" s="249"/>
      <c r="F176" s="59" t="s">
        <v>244</v>
      </c>
      <c r="G176" s="98">
        <f t="shared" si="9"/>
        <v>0</v>
      </c>
      <c r="H176" s="193">
        <v>13</v>
      </c>
      <c r="I176" s="192" t="s">
        <v>731</v>
      </c>
      <c r="J176" s="59" t="s">
        <v>245</v>
      </c>
      <c r="K176" s="193">
        <f t="shared" si="8"/>
        <v>0</v>
      </c>
      <c r="L176" s="192">
        <v>100</v>
      </c>
      <c r="M176" s="35" t="s">
        <v>99</v>
      </c>
      <c r="N176" s="35">
        <v>0.7</v>
      </c>
      <c r="O176" s="101">
        <f t="shared" si="7"/>
        <v>0</v>
      </c>
      <c r="P176" s="37" t="s">
        <v>95</v>
      </c>
      <c r="Q176" s="37" t="s">
        <v>79</v>
      </c>
      <c r="R176" s="37" t="s">
        <v>69</v>
      </c>
      <c r="S176" s="37" t="s">
        <v>84</v>
      </c>
      <c r="T176" s="193" t="s">
        <v>243</v>
      </c>
      <c r="U176" s="193" t="s">
        <v>99</v>
      </c>
      <c r="V176" s="37" t="s">
        <v>14</v>
      </c>
      <c r="W176" s="193" t="s">
        <v>15</v>
      </c>
      <c r="X176" s="193" t="s">
        <v>17</v>
      </c>
      <c r="Y176" s="193" t="s">
        <v>63</v>
      </c>
      <c r="Z176" s="193" t="s">
        <v>52</v>
      </c>
      <c r="AA176" s="193" t="s">
        <v>46</v>
      </c>
      <c r="AB176" s="41" t="s">
        <v>87</v>
      </c>
      <c r="AC176" s="41">
        <v>0</v>
      </c>
      <c r="AD176" s="41" t="s">
        <v>884</v>
      </c>
      <c r="AE176" s="41">
        <v>0</v>
      </c>
      <c r="AF176" s="122" t="s">
        <v>985</v>
      </c>
      <c r="AG176" s="41"/>
      <c r="AH176" s="41">
        <v>0</v>
      </c>
      <c r="AI176" s="155" t="s">
        <v>985</v>
      </c>
      <c r="AJ176" s="41"/>
      <c r="AK176" s="41"/>
      <c r="AL176" s="41"/>
      <c r="AM176" s="51">
        <v>0.7</v>
      </c>
      <c r="AN176" s="73"/>
      <c r="AO176" s="73"/>
      <c r="AP176" s="132">
        <v>0.13</v>
      </c>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row>
    <row r="177" spans="1:158" s="6" customFormat="1" ht="67.5">
      <c r="A177" s="298"/>
      <c r="B177" s="282"/>
      <c r="C177" s="258"/>
      <c r="D177" s="248"/>
      <c r="E177" s="249"/>
      <c r="F177" s="59" t="s">
        <v>246</v>
      </c>
      <c r="G177" s="98">
        <f t="shared" si="9"/>
        <v>0</v>
      </c>
      <c r="H177" s="193">
        <v>17</v>
      </c>
      <c r="I177" s="192" t="s">
        <v>732</v>
      </c>
      <c r="J177" s="59" t="s">
        <v>247</v>
      </c>
      <c r="K177" s="193">
        <f t="shared" si="8"/>
        <v>0</v>
      </c>
      <c r="L177" s="192">
        <v>100</v>
      </c>
      <c r="M177" s="35" t="s">
        <v>99</v>
      </c>
      <c r="N177" s="196" t="s">
        <v>924</v>
      </c>
      <c r="O177" s="101">
        <f t="shared" si="7"/>
        <v>0</v>
      </c>
      <c r="P177" s="37" t="s">
        <v>100</v>
      </c>
      <c r="Q177" s="37" t="s">
        <v>79</v>
      </c>
      <c r="R177" s="37" t="s">
        <v>69</v>
      </c>
      <c r="S177" s="37" t="s">
        <v>82</v>
      </c>
      <c r="T177" s="193" t="s">
        <v>248</v>
      </c>
      <c r="U177" s="193" t="s">
        <v>99</v>
      </c>
      <c r="V177" s="37" t="s">
        <v>14</v>
      </c>
      <c r="W177" s="193" t="s">
        <v>15</v>
      </c>
      <c r="X177" s="193" t="s">
        <v>16</v>
      </c>
      <c r="Y177" s="193" t="s">
        <v>63</v>
      </c>
      <c r="Z177" s="193" t="s">
        <v>50</v>
      </c>
      <c r="AA177" s="193" t="s">
        <v>46</v>
      </c>
      <c r="AB177" s="41"/>
      <c r="AC177" s="41">
        <v>0</v>
      </c>
      <c r="AD177" s="41" t="s">
        <v>885</v>
      </c>
      <c r="AE177" s="60">
        <v>0</v>
      </c>
      <c r="AF177" s="123" t="s">
        <v>1072</v>
      </c>
      <c r="AG177" s="41"/>
      <c r="AH177" s="41">
        <v>0</v>
      </c>
      <c r="AI177" s="155" t="s">
        <v>1152</v>
      </c>
      <c r="AJ177" s="60">
        <v>0.5</v>
      </c>
      <c r="AK177" s="60"/>
      <c r="AL177" s="60"/>
      <c r="AM177" s="51">
        <v>0.5</v>
      </c>
      <c r="AN177" s="73"/>
      <c r="AO177" s="73"/>
      <c r="AP177" s="132">
        <v>0.17</v>
      </c>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row>
    <row r="178" spans="1:158" s="6" customFormat="1" ht="67.5">
      <c r="A178" s="298"/>
      <c r="B178" s="282"/>
      <c r="C178" s="258"/>
      <c r="D178" s="248"/>
      <c r="E178" s="249"/>
      <c r="F178" s="59" t="s">
        <v>249</v>
      </c>
      <c r="G178" s="98">
        <f t="shared" si="9"/>
        <v>0</v>
      </c>
      <c r="H178" s="193">
        <v>16</v>
      </c>
      <c r="I178" s="192" t="s">
        <v>733</v>
      </c>
      <c r="J178" s="59" t="s">
        <v>250</v>
      </c>
      <c r="K178" s="193">
        <f t="shared" si="8"/>
        <v>0</v>
      </c>
      <c r="L178" s="192">
        <v>100</v>
      </c>
      <c r="M178" s="35" t="s">
        <v>99</v>
      </c>
      <c r="N178" s="196" t="s">
        <v>251</v>
      </c>
      <c r="O178" s="101">
        <f t="shared" si="7"/>
        <v>0</v>
      </c>
      <c r="P178" s="37" t="s">
        <v>95</v>
      </c>
      <c r="Q178" s="37" t="s">
        <v>79</v>
      </c>
      <c r="R178" s="37" t="s">
        <v>69</v>
      </c>
      <c r="S178" s="37" t="s">
        <v>84</v>
      </c>
      <c r="T178" s="193" t="s">
        <v>248</v>
      </c>
      <c r="U178" s="193" t="s">
        <v>99</v>
      </c>
      <c r="V178" s="37" t="s">
        <v>14</v>
      </c>
      <c r="W178" s="193" t="s">
        <v>15</v>
      </c>
      <c r="X178" s="193" t="s">
        <v>16</v>
      </c>
      <c r="Y178" s="193" t="s">
        <v>63</v>
      </c>
      <c r="Z178" s="193" t="s">
        <v>52</v>
      </c>
      <c r="AA178" s="193" t="s">
        <v>46</v>
      </c>
      <c r="AB178" s="41"/>
      <c r="AC178" s="41">
        <v>0</v>
      </c>
      <c r="AD178" s="41" t="s">
        <v>884</v>
      </c>
      <c r="AE178" s="60">
        <v>0</v>
      </c>
      <c r="AF178" s="124" t="s">
        <v>1073</v>
      </c>
      <c r="AG178" s="41"/>
      <c r="AH178" s="41">
        <v>0</v>
      </c>
      <c r="AI178" s="155" t="s">
        <v>1153</v>
      </c>
      <c r="AJ178" s="41"/>
      <c r="AK178" s="41"/>
      <c r="AL178" s="41"/>
      <c r="AM178" s="51">
        <v>0.7</v>
      </c>
      <c r="AN178" s="73"/>
      <c r="AO178" s="73"/>
      <c r="AP178" s="132">
        <v>0.16</v>
      </c>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row>
    <row r="179" spans="1:158" s="6" customFormat="1" ht="67.5">
      <c r="A179" s="298"/>
      <c r="B179" s="282"/>
      <c r="C179" s="258"/>
      <c r="D179" s="248"/>
      <c r="E179" s="249"/>
      <c r="F179" s="59" t="s">
        <v>252</v>
      </c>
      <c r="G179" s="210">
        <f t="shared" si="9"/>
        <v>2.857142857142857</v>
      </c>
      <c r="H179" s="193">
        <v>20</v>
      </c>
      <c r="I179" s="192" t="s">
        <v>734</v>
      </c>
      <c r="J179" s="59" t="s">
        <v>253</v>
      </c>
      <c r="K179" s="192">
        <f t="shared" si="8"/>
        <v>14.285714285714286</v>
      </c>
      <c r="L179" s="192">
        <v>100</v>
      </c>
      <c r="M179" s="35" t="s">
        <v>99</v>
      </c>
      <c r="N179" s="35">
        <v>0.7</v>
      </c>
      <c r="O179" s="101">
        <f t="shared" si="7"/>
        <v>0.1</v>
      </c>
      <c r="P179" s="37" t="s">
        <v>95</v>
      </c>
      <c r="Q179" s="37" t="s">
        <v>79</v>
      </c>
      <c r="R179" s="37" t="s">
        <v>69</v>
      </c>
      <c r="S179" s="37" t="s">
        <v>84</v>
      </c>
      <c r="T179" s="193" t="s">
        <v>254</v>
      </c>
      <c r="U179" s="193" t="s">
        <v>99</v>
      </c>
      <c r="V179" s="37" t="s">
        <v>14</v>
      </c>
      <c r="W179" s="193" t="s">
        <v>15</v>
      </c>
      <c r="X179" s="193" t="s">
        <v>17</v>
      </c>
      <c r="Y179" s="193" t="s">
        <v>63</v>
      </c>
      <c r="Z179" s="193" t="s">
        <v>50</v>
      </c>
      <c r="AA179" s="193" t="s">
        <v>115</v>
      </c>
      <c r="AB179" s="41"/>
      <c r="AC179" s="41">
        <v>0</v>
      </c>
      <c r="AD179" s="41" t="s">
        <v>886</v>
      </c>
      <c r="AE179" s="60">
        <v>0</v>
      </c>
      <c r="AF179" s="119" t="s">
        <v>1083</v>
      </c>
      <c r="AG179" s="60">
        <v>0.2</v>
      </c>
      <c r="AH179" s="60">
        <v>0.1</v>
      </c>
      <c r="AI179" s="155" t="s">
        <v>1254</v>
      </c>
      <c r="AJ179" s="60">
        <v>0.4</v>
      </c>
      <c r="AK179" s="60"/>
      <c r="AL179" s="60"/>
      <c r="AM179" s="51">
        <v>0.4</v>
      </c>
      <c r="AN179" s="73"/>
      <c r="AO179" s="73"/>
      <c r="AP179" s="132">
        <v>0.2</v>
      </c>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row>
    <row r="180" spans="1:158" s="6" customFormat="1" ht="67.5">
      <c r="A180" s="278"/>
      <c r="B180" s="283"/>
      <c r="C180" s="258"/>
      <c r="D180" s="248"/>
      <c r="E180" s="245"/>
      <c r="F180" s="59" t="s">
        <v>255</v>
      </c>
      <c r="G180" s="98">
        <f t="shared" si="9"/>
        <v>12.81</v>
      </c>
      <c r="H180" s="193">
        <v>14</v>
      </c>
      <c r="I180" s="192" t="s">
        <v>735</v>
      </c>
      <c r="J180" s="59" t="s">
        <v>256</v>
      </c>
      <c r="K180" s="193">
        <f t="shared" si="8"/>
        <v>91.5</v>
      </c>
      <c r="L180" s="192">
        <v>100</v>
      </c>
      <c r="M180" s="35" t="s">
        <v>99</v>
      </c>
      <c r="N180" s="35">
        <v>1</v>
      </c>
      <c r="O180" s="60">
        <f>AVERAGE(AE180,AH180,AK180,AN180)</f>
        <v>0.915</v>
      </c>
      <c r="P180" s="37" t="s">
        <v>95</v>
      </c>
      <c r="Q180" s="37" t="s">
        <v>79</v>
      </c>
      <c r="R180" s="37" t="s">
        <v>69</v>
      </c>
      <c r="S180" s="37" t="s">
        <v>82</v>
      </c>
      <c r="T180" s="193" t="s">
        <v>254</v>
      </c>
      <c r="U180" s="193" t="s">
        <v>99</v>
      </c>
      <c r="V180" s="37" t="s">
        <v>14</v>
      </c>
      <c r="W180" s="193" t="s">
        <v>15</v>
      </c>
      <c r="X180" s="193" t="s">
        <v>17</v>
      </c>
      <c r="Y180" s="193" t="s">
        <v>63</v>
      </c>
      <c r="Z180" s="193" t="s">
        <v>52</v>
      </c>
      <c r="AA180" s="193" t="s">
        <v>46</v>
      </c>
      <c r="AB180" s="41"/>
      <c r="AC180" s="41">
        <v>0</v>
      </c>
      <c r="AD180" s="41" t="s">
        <v>887</v>
      </c>
      <c r="AE180" s="60">
        <v>0.9</v>
      </c>
      <c r="AF180" s="119" t="s">
        <v>1084</v>
      </c>
      <c r="AG180" s="41"/>
      <c r="AH180" s="158">
        <v>0.93</v>
      </c>
      <c r="AI180" s="155" t="s">
        <v>1255</v>
      </c>
      <c r="AJ180" s="41"/>
      <c r="AK180" s="41"/>
      <c r="AL180" s="41"/>
      <c r="AM180" s="51">
        <v>0.7</v>
      </c>
      <c r="AN180" s="73"/>
      <c r="AO180" s="73"/>
      <c r="AP180" s="132">
        <v>0.14</v>
      </c>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row>
    <row r="181" spans="1:158" s="6" customFormat="1" ht="209.25" customHeight="1">
      <c r="A181" s="272" t="s">
        <v>271</v>
      </c>
      <c r="B181" s="312">
        <f>E181</f>
        <v>80</v>
      </c>
      <c r="C181" s="261" t="s">
        <v>240</v>
      </c>
      <c r="D181" s="247">
        <v>100</v>
      </c>
      <c r="E181" s="255">
        <f>(SUM(G181:G186)*D181)/100</f>
        <v>80</v>
      </c>
      <c r="F181" s="201" t="s">
        <v>258</v>
      </c>
      <c r="G181" s="61">
        <f t="shared" si="9"/>
        <v>40</v>
      </c>
      <c r="H181" s="201">
        <v>40</v>
      </c>
      <c r="I181" s="195" t="s">
        <v>736</v>
      </c>
      <c r="J181" s="201" t="s">
        <v>259</v>
      </c>
      <c r="K181" s="201">
        <v>100</v>
      </c>
      <c r="L181" s="201">
        <v>100</v>
      </c>
      <c r="M181" s="201" t="s">
        <v>99</v>
      </c>
      <c r="N181" s="201">
        <v>8</v>
      </c>
      <c r="O181" s="103">
        <f t="shared" si="7"/>
        <v>10</v>
      </c>
      <c r="P181" s="3" t="s">
        <v>100</v>
      </c>
      <c r="Q181" s="201" t="s">
        <v>79</v>
      </c>
      <c r="R181" s="3" t="s">
        <v>67</v>
      </c>
      <c r="S181" s="3" t="s">
        <v>82</v>
      </c>
      <c r="T181" s="201" t="s">
        <v>263</v>
      </c>
      <c r="U181" s="201" t="s">
        <v>565</v>
      </c>
      <c r="V181" s="3" t="s">
        <v>14</v>
      </c>
      <c r="W181" s="201" t="s">
        <v>15</v>
      </c>
      <c r="X181" s="201" t="s">
        <v>17</v>
      </c>
      <c r="Y181" s="201" t="s">
        <v>63</v>
      </c>
      <c r="Z181" s="201" t="s">
        <v>52</v>
      </c>
      <c r="AA181" s="201" t="s">
        <v>46</v>
      </c>
      <c r="AB181" s="7">
        <v>2</v>
      </c>
      <c r="AC181" s="7">
        <v>5</v>
      </c>
      <c r="AD181" s="7" t="s">
        <v>888</v>
      </c>
      <c r="AE181" s="7">
        <v>3</v>
      </c>
      <c r="AF181" s="104" t="s">
        <v>987</v>
      </c>
      <c r="AG181" s="7">
        <v>2</v>
      </c>
      <c r="AH181" s="7">
        <v>2</v>
      </c>
      <c r="AI181" s="155" t="s">
        <v>1210</v>
      </c>
      <c r="AJ181" s="7">
        <v>2</v>
      </c>
      <c r="AK181" s="7"/>
      <c r="AL181" s="7"/>
      <c r="AM181" s="14">
        <v>2</v>
      </c>
      <c r="AN181" s="76"/>
      <c r="AO181" s="76"/>
      <c r="AP181" s="132">
        <v>0.4</v>
      </c>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row>
    <row r="182" spans="1:158" s="6" customFormat="1" ht="101.25">
      <c r="A182" s="273"/>
      <c r="B182" s="313"/>
      <c r="C182" s="261"/>
      <c r="D182" s="247"/>
      <c r="E182" s="256"/>
      <c r="F182" s="201" t="s">
        <v>261</v>
      </c>
      <c r="G182" s="61">
        <f t="shared" si="9"/>
        <v>0</v>
      </c>
      <c r="H182" s="201">
        <v>15</v>
      </c>
      <c r="I182" s="195" t="s">
        <v>737</v>
      </c>
      <c r="J182" s="201" t="s">
        <v>262</v>
      </c>
      <c r="K182" s="201">
        <f t="shared" si="8"/>
        <v>0</v>
      </c>
      <c r="L182" s="201">
        <v>100</v>
      </c>
      <c r="M182" s="201" t="s">
        <v>99</v>
      </c>
      <c r="N182" s="201">
        <v>1</v>
      </c>
      <c r="O182" s="103">
        <f t="shared" si="7"/>
        <v>0</v>
      </c>
      <c r="P182" s="3" t="s">
        <v>100</v>
      </c>
      <c r="Q182" s="201" t="s">
        <v>79</v>
      </c>
      <c r="R182" s="3" t="s">
        <v>67</v>
      </c>
      <c r="S182" s="3" t="s">
        <v>82</v>
      </c>
      <c r="T182" s="201" t="s">
        <v>263</v>
      </c>
      <c r="U182" s="201" t="s">
        <v>565</v>
      </c>
      <c r="V182" s="3" t="s">
        <v>14</v>
      </c>
      <c r="W182" s="201" t="s">
        <v>15</v>
      </c>
      <c r="X182" s="201" t="s">
        <v>17</v>
      </c>
      <c r="Y182" s="201" t="s">
        <v>63</v>
      </c>
      <c r="Z182" s="201" t="s">
        <v>52</v>
      </c>
      <c r="AA182" s="201" t="s">
        <v>46</v>
      </c>
      <c r="AB182" s="7">
        <v>0</v>
      </c>
      <c r="AC182" s="7">
        <v>0</v>
      </c>
      <c r="AD182" s="7" t="s">
        <v>889</v>
      </c>
      <c r="AE182" s="7">
        <v>0</v>
      </c>
      <c r="AF182" s="7" t="s">
        <v>988</v>
      </c>
      <c r="AG182" s="7">
        <v>0</v>
      </c>
      <c r="AH182" s="7">
        <v>0</v>
      </c>
      <c r="AI182" s="155" t="s">
        <v>1159</v>
      </c>
      <c r="AJ182" s="7">
        <v>0</v>
      </c>
      <c r="AK182" s="7"/>
      <c r="AL182" s="7"/>
      <c r="AM182" s="14">
        <v>1</v>
      </c>
      <c r="AN182" s="76"/>
      <c r="AO182" s="76"/>
      <c r="AP182" s="132">
        <v>0.15</v>
      </c>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row>
    <row r="183" spans="1:158" s="6" customFormat="1" ht="409.5">
      <c r="A183" s="273"/>
      <c r="B183" s="313"/>
      <c r="C183" s="261"/>
      <c r="D183" s="247"/>
      <c r="E183" s="256"/>
      <c r="F183" s="201" t="s">
        <v>264</v>
      </c>
      <c r="G183" s="61">
        <f t="shared" si="9"/>
        <v>10</v>
      </c>
      <c r="H183" s="201">
        <v>10</v>
      </c>
      <c r="I183" s="195" t="s">
        <v>738</v>
      </c>
      <c r="J183" s="201" t="s">
        <v>265</v>
      </c>
      <c r="K183" s="201">
        <f t="shared" si="8"/>
        <v>100</v>
      </c>
      <c r="L183" s="201">
        <v>100</v>
      </c>
      <c r="M183" s="201" t="s">
        <v>99</v>
      </c>
      <c r="N183" s="201">
        <v>2</v>
      </c>
      <c r="O183" s="103">
        <f t="shared" si="7"/>
        <v>2</v>
      </c>
      <c r="P183" s="3" t="s">
        <v>100</v>
      </c>
      <c r="Q183" s="201" t="s">
        <v>79</v>
      </c>
      <c r="R183" s="3" t="s">
        <v>67</v>
      </c>
      <c r="S183" s="3" t="s">
        <v>82</v>
      </c>
      <c r="T183" s="201" t="s">
        <v>263</v>
      </c>
      <c r="U183" s="201" t="s">
        <v>565</v>
      </c>
      <c r="V183" s="3" t="s">
        <v>14</v>
      </c>
      <c r="W183" s="201" t="s">
        <v>15</v>
      </c>
      <c r="X183" s="201" t="s">
        <v>17</v>
      </c>
      <c r="Y183" s="201" t="s">
        <v>63</v>
      </c>
      <c r="Z183" s="201" t="s">
        <v>52</v>
      </c>
      <c r="AA183" s="201" t="s">
        <v>46</v>
      </c>
      <c r="AB183" s="7">
        <v>0</v>
      </c>
      <c r="AC183" s="7">
        <v>1</v>
      </c>
      <c r="AD183" s="7" t="s">
        <v>890</v>
      </c>
      <c r="AE183" s="7">
        <v>0</v>
      </c>
      <c r="AF183" s="7" t="s">
        <v>989</v>
      </c>
      <c r="AG183" s="7">
        <v>1</v>
      </c>
      <c r="AH183" s="7">
        <v>1</v>
      </c>
      <c r="AI183" s="155" t="s">
        <v>1160</v>
      </c>
      <c r="AJ183" s="7">
        <v>0</v>
      </c>
      <c r="AK183" s="7"/>
      <c r="AL183" s="7"/>
      <c r="AM183" s="14">
        <v>1</v>
      </c>
      <c r="AN183" s="76"/>
      <c r="AO183" s="76"/>
      <c r="AP183" s="132">
        <v>0.1</v>
      </c>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row>
    <row r="184" spans="1:158" s="6" customFormat="1" ht="67.5">
      <c r="A184" s="273"/>
      <c r="B184" s="313"/>
      <c r="C184" s="261"/>
      <c r="D184" s="247"/>
      <c r="E184" s="256"/>
      <c r="F184" s="261" t="s">
        <v>266</v>
      </c>
      <c r="G184" s="61">
        <f t="shared" si="9"/>
        <v>10.000000000000002</v>
      </c>
      <c r="H184" s="201">
        <v>15</v>
      </c>
      <c r="I184" s="195" t="s">
        <v>739</v>
      </c>
      <c r="J184" s="201" t="s">
        <v>267</v>
      </c>
      <c r="K184" s="195">
        <f t="shared" si="8"/>
        <v>66.66666666666667</v>
      </c>
      <c r="L184" s="201">
        <v>100</v>
      </c>
      <c r="M184" s="201" t="s">
        <v>99</v>
      </c>
      <c r="N184" s="201">
        <v>12</v>
      </c>
      <c r="O184" s="103">
        <f t="shared" si="7"/>
        <v>8</v>
      </c>
      <c r="P184" s="3" t="s">
        <v>100</v>
      </c>
      <c r="Q184" s="201" t="s">
        <v>79</v>
      </c>
      <c r="R184" s="3" t="s">
        <v>67</v>
      </c>
      <c r="S184" s="3" t="s">
        <v>82</v>
      </c>
      <c r="T184" s="201" t="s">
        <v>263</v>
      </c>
      <c r="U184" s="201" t="s">
        <v>565</v>
      </c>
      <c r="V184" s="3" t="s">
        <v>14</v>
      </c>
      <c r="W184" s="201" t="s">
        <v>15</v>
      </c>
      <c r="X184" s="201" t="s">
        <v>17</v>
      </c>
      <c r="Y184" s="201" t="s">
        <v>63</v>
      </c>
      <c r="Z184" s="201" t="s">
        <v>52</v>
      </c>
      <c r="AA184" s="201" t="s">
        <v>46</v>
      </c>
      <c r="AB184" s="7">
        <v>3</v>
      </c>
      <c r="AC184" s="7">
        <v>5</v>
      </c>
      <c r="AD184" s="7" t="s">
        <v>891</v>
      </c>
      <c r="AE184" s="120">
        <v>1</v>
      </c>
      <c r="AF184" s="104" t="s">
        <v>990</v>
      </c>
      <c r="AG184" s="7">
        <v>3</v>
      </c>
      <c r="AH184" s="7">
        <v>2</v>
      </c>
      <c r="AI184" s="155" t="s">
        <v>1211</v>
      </c>
      <c r="AJ184" s="7">
        <v>3</v>
      </c>
      <c r="AK184" s="7"/>
      <c r="AL184" s="7"/>
      <c r="AM184" s="14">
        <v>3</v>
      </c>
      <c r="AN184" s="76"/>
      <c r="AO184" s="76"/>
      <c r="AP184" s="132">
        <v>0.15</v>
      </c>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row>
    <row r="185" spans="1:158" s="6" customFormat="1" ht="409.5" customHeight="1">
      <c r="A185" s="273"/>
      <c r="B185" s="313"/>
      <c r="C185" s="261"/>
      <c r="D185" s="247"/>
      <c r="E185" s="256"/>
      <c r="F185" s="261"/>
      <c r="G185" s="61">
        <f t="shared" si="9"/>
        <v>10</v>
      </c>
      <c r="H185" s="201">
        <v>10</v>
      </c>
      <c r="I185" s="195" t="s">
        <v>740</v>
      </c>
      <c r="J185" s="201" t="s">
        <v>268</v>
      </c>
      <c r="K185" s="201">
        <v>100</v>
      </c>
      <c r="L185" s="201">
        <v>100</v>
      </c>
      <c r="M185" s="201" t="s">
        <v>99</v>
      </c>
      <c r="N185" s="194">
        <v>0.407</v>
      </c>
      <c r="O185" s="194">
        <f t="shared" si="7"/>
        <v>2.407</v>
      </c>
      <c r="P185" s="3" t="s">
        <v>95</v>
      </c>
      <c r="Q185" s="201" t="s">
        <v>79</v>
      </c>
      <c r="R185" s="3" t="s">
        <v>67</v>
      </c>
      <c r="S185" s="3" t="s">
        <v>84</v>
      </c>
      <c r="T185" s="201" t="s">
        <v>263</v>
      </c>
      <c r="U185" s="201" t="s">
        <v>565</v>
      </c>
      <c r="V185" s="3" t="s">
        <v>14</v>
      </c>
      <c r="W185" s="201" t="s">
        <v>15</v>
      </c>
      <c r="X185" s="201" t="s">
        <v>17</v>
      </c>
      <c r="Y185" s="201" t="s">
        <v>63</v>
      </c>
      <c r="Z185" s="201" t="s">
        <v>52</v>
      </c>
      <c r="AA185" s="201" t="s">
        <v>46</v>
      </c>
      <c r="AB185" s="7">
        <v>0</v>
      </c>
      <c r="AC185" s="226">
        <v>0.027</v>
      </c>
      <c r="AD185" s="7" t="s">
        <v>892</v>
      </c>
      <c r="AE185" s="227">
        <v>0.38</v>
      </c>
      <c r="AF185" s="7" t="s">
        <v>991</v>
      </c>
      <c r="AG185" s="7">
        <v>0</v>
      </c>
      <c r="AH185" s="7">
        <v>2</v>
      </c>
      <c r="AI185" s="155" t="s">
        <v>1212</v>
      </c>
      <c r="AJ185" s="7">
        <v>0</v>
      </c>
      <c r="AK185" s="7"/>
      <c r="AL185" s="7"/>
      <c r="AM185" s="29">
        <v>0.05</v>
      </c>
      <c r="AN185" s="76"/>
      <c r="AO185" s="76"/>
      <c r="AP185" s="132">
        <v>0.1</v>
      </c>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row>
    <row r="186" spans="1:158" s="6" customFormat="1" ht="135">
      <c r="A186" s="273"/>
      <c r="B186" s="314"/>
      <c r="C186" s="261"/>
      <c r="D186" s="247"/>
      <c r="E186" s="257"/>
      <c r="F186" s="5" t="s">
        <v>269</v>
      </c>
      <c r="G186" s="61">
        <f t="shared" si="9"/>
        <v>10</v>
      </c>
      <c r="H186" s="201">
        <v>10</v>
      </c>
      <c r="I186" s="195" t="s">
        <v>741</v>
      </c>
      <c r="J186" s="201" t="s">
        <v>270</v>
      </c>
      <c r="K186" s="201">
        <f t="shared" si="8"/>
        <v>100</v>
      </c>
      <c r="L186" s="201">
        <v>100</v>
      </c>
      <c r="M186" s="201" t="s">
        <v>99</v>
      </c>
      <c r="N186" s="201">
        <v>3</v>
      </c>
      <c r="O186" s="103">
        <f t="shared" si="7"/>
        <v>3</v>
      </c>
      <c r="P186" s="3" t="s">
        <v>100</v>
      </c>
      <c r="Q186" s="201" t="s">
        <v>79</v>
      </c>
      <c r="R186" s="3" t="s">
        <v>67</v>
      </c>
      <c r="S186" s="3" t="s">
        <v>84</v>
      </c>
      <c r="T186" s="201" t="s">
        <v>263</v>
      </c>
      <c r="U186" s="201" t="s">
        <v>565</v>
      </c>
      <c r="V186" s="3" t="s">
        <v>14</v>
      </c>
      <c r="W186" s="201" t="s">
        <v>15</v>
      </c>
      <c r="X186" s="201" t="s">
        <v>17</v>
      </c>
      <c r="Y186" s="201" t="s">
        <v>63</v>
      </c>
      <c r="Z186" s="201" t="s">
        <v>52</v>
      </c>
      <c r="AA186" s="201" t="s">
        <v>46</v>
      </c>
      <c r="AB186" s="7">
        <v>0</v>
      </c>
      <c r="AC186" s="7">
        <v>1</v>
      </c>
      <c r="AD186" s="7" t="s">
        <v>893</v>
      </c>
      <c r="AE186" s="7">
        <v>0</v>
      </c>
      <c r="AF186" s="7" t="s">
        <v>992</v>
      </c>
      <c r="AG186" s="7">
        <v>1</v>
      </c>
      <c r="AH186" s="7">
        <v>2</v>
      </c>
      <c r="AI186" s="143" t="s">
        <v>1213</v>
      </c>
      <c r="AJ186" s="7">
        <v>1</v>
      </c>
      <c r="AK186" s="7"/>
      <c r="AL186" s="7"/>
      <c r="AM186" s="14">
        <v>1</v>
      </c>
      <c r="AN186" s="76"/>
      <c r="AO186" s="76"/>
      <c r="AP186" s="132">
        <v>0.1</v>
      </c>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row>
    <row r="187" spans="1:158" s="6" customFormat="1" ht="101.25">
      <c r="A187" s="304" t="s">
        <v>272</v>
      </c>
      <c r="B187" s="315">
        <f>E187</f>
        <v>38.333333333333336</v>
      </c>
      <c r="C187" s="306" t="s">
        <v>273</v>
      </c>
      <c r="D187" s="307">
        <v>100</v>
      </c>
      <c r="E187" s="315">
        <f>(SUM(G187:G190)*D187)/100</f>
        <v>38.333333333333336</v>
      </c>
      <c r="F187" s="148" t="s">
        <v>274</v>
      </c>
      <c r="G187" s="149">
        <f t="shared" si="9"/>
        <v>25</v>
      </c>
      <c r="H187" s="203">
        <v>50</v>
      </c>
      <c r="I187" s="203" t="s">
        <v>742</v>
      </c>
      <c r="J187" s="148" t="s">
        <v>275</v>
      </c>
      <c r="K187" s="202">
        <f t="shared" si="8"/>
        <v>50</v>
      </c>
      <c r="L187" s="203">
        <v>100</v>
      </c>
      <c r="M187" s="202" t="s">
        <v>99</v>
      </c>
      <c r="N187" s="202">
        <v>2</v>
      </c>
      <c r="O187" s="150">
        <f t="shared" si="7"/>
        <v>1</v>
      </c>
      <c r="P187" s="151" t="s">
        <v>100</v>
      </c>
      <c r="Q187" s="151" t="s">
        <v>79</v>
      </c>
      <c r="R187" s="151" t="s">
        <v>70</v>
      </c>
      <c r="S187" s="151" t="s">
        <v>82</v>
      </c>
      <c r="T187" s="202" t="s">
        <v>260</v>
      </c>
      <c r="U187" s="202" t="s">
        <v>99</v>
      </c>
      <c r="V187" s="151" t="s">
        <v>14</v>
      </c>
      <c r="W187" s="202" t="s">
        <v>58</v>
      </c>
      <c r="X187" s="202" t="s">
        <v>16</v>
      </c>
      <c r="Y187" s="202" t="s">
        <v>63</v>
      </c>
      <c r="Z187" s="202" t="s">
        <v>29</v>
      </c>
      <c r="AA187" s="202" t="s">
        <v>45</v>
      </c>
      <c r="AB187" s="152"/>
      <c r="AC187" s="152">
        <v>0</v>
      </c>
      <c r="AD187" s="152" t="s">
        <v>894</v>
      </c>
      <c r="AE187" s="152">
        <v>0</v>
      </c>
      <c r="AF187" s="152" t="s">
        <v>894</v>
      </c>
      <c r="AG187" s="152">
        <v>1</v>
      </c>
      <c r="AH187" s="152">
        <v>1</v>
      </c>
      <c r="AI187" s="154" t="s">
        <v>894</v>
      </c>
      <c r="AJ187" s="41">
        <v>1</v>
      </c>
      <c r="AK187" s="41"/>
      <c r="AL187" s="41"/>
      <c r="AM187" s="43"/>
      <c r="AN187" s="73"/>
      <c r="AO187" s="73"/>
      <c r="AP187" s="132">
        <v>0.5</v>
      </c>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row>
    <row r="188" spans="1:158" s="6" customFormat="1" ht="123.75">
      <c r="A188" s="305"/>
      <c r="B188" s="316"/>
      <c r="C188" s="306"/>
      <c r="D188" s="307"/>
      <c r="E188" s="345"/>
      <c r="F188" s="148" t="s">
        <v>276</v>
      </c>
      <c r="G188" s="203">
        <f t="shared" si="9"/>
        <v>13.333333333333336</v>
      </c>
      <c r="H188" s="203">
        <v>20</v>
      </c>
      <c r="I188" s="203" t="s">
        <v>743</v>
      </c>
      <c r="J188" s="148" t="s">
        <v>277</v>
      </c>
      <c r="K188" s="203">
        <f t="shared" si="8"/>
        <v>66.66666666666667</v>
      </c>
      <c r="L188" s="203">
        <v>100</v>
      </c>
      <c r="M188" s="202" t="s">
        <v>99</v>
      </c>
      <c r="N188" s="202">
        <v>9</v>
      </c>
      <c r="O188" s="150">
        <f>+AC188+AE188+AH188</f>
        <v>6</v>
      </c>
      <c r="P188" s="151" t="s">
        <v>100</v>
      </c>
      <c r="Q188" s="151" t="s">
        <v>79</v>
      </c>
      <c r="R188" s="151" t="s">
        <v>70</v>
      </c>
      <c r="S188" s="151" t="s">
        <v>82</v>
      </c>
      <c r="T188" s="202" t="s">
        <v>260</v>
      </c>
      <c r="U188" s="202" t="s">
        <v>99</v>
      </c>
      <c r="V188" s="151" t="s">
        <v>14</v>
      </c>
      <c r="W188" s="202" t="s">
        <v>58</v>
      </c>
      <c r="X188" s="202" t="s">
        <v>17</v>
      </c>
      <c r="Y188" s="202" t="s">
        <v>63</v>
      </c>
      <c r="Z188" s="202" t="s">
        <v>29</v>
      </c>
      <c r="AA188" s="202" t="s">
        <v>45</v>
      </c>
      <c r="AB188" s="152"/>
      <c r="AC188" s="152">
        <v>1</v>
      </c>
      <c r="AD188" s="152" t="s">
        <v>895</v>
      </c>
      <c r="AE188" s="152">
        <v>1</v>
      </c>
      <c r="AF188" s="152" t="s">
        <v>1242</v>
      </c>
      <c r="AG188" s="152">
        <v>3</v>
      </c>
      <c r="AH188" s="152">
        <v>4</v>
      </c>
      <c r="AI188" s="154" t="s">
        <v>1241</v>
      </c>
      <c r="AJ188" s="41">
        <v>3</v>
      </c>
      <c r="AK188" s="41"/>
      <c r="AL188" s="41"/>
      <c r="AM188" s="43">
        <v>3</v>
      </c>
      <c r="AN188" s="73"/>
      <c r="AO188" s="73"/>
      <c r="AP188" s="132">
        <v>0.2</v>
      </c>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row>
    <row r="189" spans="1:158" s="6" customFormat="1" ht="67.5">
      <c r="A189" s="305"/>
      <c r="B189" s="316"/>
      <c r="C189" s="306"/>
      <c r="D189" s="307"/>
      <c r="E189" s="345"/>
      <c r="F189" s="148" t="s">
        <v>278</v>
      </c>
      <c r="G189" s="149">
        <f t="shared" si="9"/>
        <v>0</v>
      </c>
      <c r="H189" s="203">
        <v>20</v>
      </c>
      <c r="I189" s="203" t="s">
        <v>744</v>
      </c>
      <c r="J189" s="148" t="s">
        <v>279</v>
      </c>
      <c r="K189" s="202">
        <f t="shared" si="8"/>
        <v>0</v>
      </c>
      <c r="L189" s="203">
        <v>100</v>
      </c>
      <c r="M189" s="202" t="s">
        <v>99</v>
      </c>
      <c r="N189" s="202">
        <v>1</v>
      </c>
      <c r="O189" s="150">
        <f t="shared" si="7"/>
        <v>0</v>
      </c>
      <c r="P189" s="151" t="s">
        <v>100</v>
      </c>
      <c r="Q189" s="151" t="s">
        <v>79</v>
      </c>
      <c r="R189" s="151" t="s">
        <v>70</v>
      </c>
      <c r="S189" s="151" t="s">
        <v>82</v>
      </c>
      <c r="T189" s="202" t="s">
        <v>260</v>
      </c>
      <c r="U189" s="202" t="s">
        <v>99</v>
      </c>
      <c r="V189" s="151" t="s">
        <v>14</v>
      </c>
      <c r="W189" s="202" t="s">
        <v>58</v>
      </c>
      <c r="X189" s="202" t="s">
        <v>16</v>
      </c>
      <c r="Y189" s="202" t="s">
        <v>63</v>
      </c>
      <c r="Z189" s="202" t="s">
        <v>29</v>
      </c>
      <c r="AA189" s="202" t="s">
        <v>45</v>
      </c>
      <c r="AB189" s="152"/>
      <c r="AC189" s="152">
        <v>0</v>
      </c>
      <c r="AD189" s="152" t="s">
        <v>894</v>
      </c>
      <c r="AE189" s="152">
        <v>0</v>
      </c>
      <c r="AF189" s="152" t="s">
        <v>986</v>
      </c>
      <c r="AG189" s="152"/>
      <c r="AH189" s="152">
        <v>0</v>
      </c>
      <c r="AI189" s="154" t="s">
        <v>986</v>
      </c>
      <c r="AJ189" s="41">
        <v>1</v>
      </c>
      <c r="AK189" s="41"/>
      <c r="AL189" s="41"/>
      <c r="AM189" s="43"/>
      <c r="AN189" s="73"/>
      <c r="AO189" s="73"/>
      <c r="AP189" s="132">
        <v>0.2</v>
      </c>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row>
    <row r="190" spans="1:158" s="6" customFormat="1" ht="67.5">
      <c r="A190" s="305"/>
      <c r="B190" s="317"/>
      <c r="C190" s="306"/>
      <c r="D190" s="307"/>
      <c r="E190" s="346"/>
      <c r="F190" s="148" t="s">
        <v>280</v>
      </c>
      <c r="G190" s="149">
        <f t="shared" si="9"/>
        <v>0</v>
      </c>
      <c r="H190" s="203">
        <v>10</v>
      </c>
      <c r="I190" s="203" t="s">
        <v>745</v>
      </c>
      <c r="J190" s="148" t="s">
        <v>281</v>
      </c>
      <c r="K190" s="202">
        <f t="shared" si="8"/>
        <v>0</v>
      </c>
      <c r="L190" s="203">
        <v>100</v>
      </c>
      <c r="M190" s="202" t="s">
        <v>99</v>
      </c>
      <c r="N190" s="153">
        <v>0.05</v>
      </c>
      <c r="O190" s="150">
        <f t="shared" si="7"/>
        <v>0</v>
      </c>
      <c r="P190" s="151" t="s">
        <v>95</v>
      </c>
      <c r="Q190" s="151" t="s">
        <v>79</v>
      </c>
      <c r="R190" s="151" t="s">
        <v>70</v>
      </c>
      <c r="S190" s="151" t="s">
        <v>82</v>
      </c>
      <c r="T190" s="202" t="s">
        <v>260</v>
      </c>
      <c r="U190" s="202" t="s">
        <v>99</v>
      </c>
      <c r="V190" s="151" t="s">
        <v>14</v>
      </c>
      <c r="W190" s="202" t="s">
        <v>58</v>
      </c>
      <c r="X190" s="202" t="s">
        <v>56</v>
      </c>
      <c r="Y190" s="202" t="s">
        <v>63</v>
      </c>
      <c r="Z190" s="202" t="s">
        <v>29</v>
      </c>
      <c r="AA190" s="202" t="s">
        <v>46</v>
      </c>
      <c r="AB190" s="152"/>
      <c r="AC190" s="152">
        <v>0</v>
      </c>
      <c r="AD190" s="152" t="s">
        <v>894</v>
      </c>
      <c r="AE190" s="152">
        <v>0</v>
      </c>
      <c r="AF190" s="152" t="s">
        <v>894</v>
      </c>
      <c r="AG190" s="152"/>
      <c r="AH190" s="152">
        <v>0</v>
      </c>
      <c r="AI190" s="154" t="s">
        <v>894</v>
      </c>
      <c r="AJ190" s="41"/>
      <c r="AK190" s="41"/>
      <c r="AL190" s="41"/>
      <c r="AM190" s="43">
        <v>5</v>
      </c>
      <c r="AN190" s="73"/>
      <c r="AO190" s="73"/>
      <c r="AP190" s="132">
        <v>0.1</v>
      </c>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row>
    <row r="191" spans="1:158" s="6" customFormat="1" ht="213.75">
      <c r="A191" s="309" t="s">
        <v>282</v>
      </c>
      <c r="B191" s="312">
        <f>(E191+E194)</f>
        <v>61.58</v>
      </c>
      <c r="C191" s="261" t="s">
        <v>283</v>
      </c>
      <c r="D191" s="247">
        <v>40</v>
      </c>
      <c r="E191" s="255">
        <f>(SUM(G191:G193)*D191)/100</f>
        <v>28.58</v>
      </c>
      <c r="F191" s="201" t="s">
        <v>284</v>
      </c>
      <c r="G191" s="61">
        <f t="shared" si="9"/>
        <v>24.75</v>
      </c>
      <c r="H191" s="201">
        <v>33</v>
      </c>
      <c r="I191" s="195" t="s">
        <v>746</v>
      </c>
      <c r="J191" s="201" t="s">
        <v>285</v>
      </c>
      <c r="K191" s="201">
        <f t="shared" si="8"/>
        <v>75</v>
      </c>
      <c r="L191" s="195">
        <v>100</v>
      </c>
      <c r="M191" s="201" t="s">
        <v>99</v>
      </c>
      <c r="N191" s="195">
        <v>8</v>
      </c>
      <c r="O191" s="103">
        <f t="shared" si="7"/>
        <v>6</v>
      </c>
      <c r="P191" s="3" t="s">
        <v>100</v>
      </c>
      <c r="Q191" s="3" t="s">
        <v>80</v>
      </c>
      <c r="R191" s="3" t="s">
        <v>65</v>
      </c>
      <c r="S191" s="3" t="s">
        <v>82</v>
      </c>
      <c r="T191" s="201" t="s">
        <v>286</v>
      </c>
      <c r="U191" s="201" t="s">
        <v>99</v>
      </c>
      <c r="V191" s="3" t="s">
        <v>14</v>
      </c>
      <c r="W191" s="201" t="s">
        <v>15</v>
      </c>
      <c r="X191" s="201" t="s">
        <v>16</v>
      </c>
      <c r="Y191" s="201" t="s">
        <v>62</v>
      </c>
      <c r="Z191" s="201" t="s">
        <v>52</v>
      </c>
      <c r="AA191" s="201" t="s">
        <v>47</v>
      </c>
      <c r="AB191" s="7">
        <v>2</v>
      </c>
      <c r="AC191" s="7">
        <v>2</v>
      </c>
      <c r="AD191" s="7" t="s">
        <v>896</v>
      </c>
      <c r="AE191" s="7">
        <v>2</v>
      </c>
      <c r="AF191" s="104" t="s">
        <v>950</v>
      </c>
      <c r="AG191" s="7">
        <v>2</v>
      </c>
      <c r="AH191" s="7">
        <v>2</v>
      </c>
      <c r="AI191" s="143" t="s">
        <v>1120</v>
      </c>
      <c r="AJ191" s="7">
        <v>2</v>
      </c>
      <c r="AK191" s="7"/>
      <c r="AL191" s="7"/>
      <c r="AM191" s="14">
        <v>2</v>
      </c>
      <c r="AN191" s="76"/>
      <c r="AO191" s="76"/>
      <c r="AP191" s="132">
        <v>0.132</v>
      </c>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row>
    <row r="192" spans="1:158" s="6" customFormat="1" ht="225">
      <c r="A192" s="309"/>
      <c r="B192" s="313"/>
      <c r="C192" s="261"/>
      <c r="D192" s="247"/>
      <c r="E192" s="256"/>
      <c r="F192" s="201" t="s">
        <v>287</v>
      </c>
      <c r="G192" s="61">
        <f t="shared" si="9"/>
        <v>29.7</v>
      </c>
      <c r="H192" s="201">
        <v>33</v>
      </c>
      <c r="I192" s="195" t="s">
        <v>747</v>
      </c>
      <c r="J192" s="201" t="s">
        <v>288</v>
      </c>
      <c r="K192" s="201">
        <f t="shared" si="8"/>
        <v>90</v>
      </c>
      <c r="L192" s="195">
        <v>100</v>
      </c>
      <c r="M192" s="201" t="s">
        <v>99</v>
      </c>
      <c r="N192" s="195">
        <v>10</v>
      </c>
      <c r="O192" s="103">
        <f t="shared" si="7"/>
        <v>9</v>
      </c>
      <c r="P192" s="3" t="s">
        <v>100</v>
      </c>
      <c r="Q192" s="3" t="s">
        <v>80</v>
      </c>
      <c r="R192" s="3" t="s">
        <v>65</v>
      </c>
      <c r="S192" s="3" t="s">
        <v>82</v>
      </c>
      <c r="T192" s="201" t="s">
        <v>286</v>
      </c>
      <c r="U192" s="201" t="s">
        <v>99</v>
      </c>
      <c r="V192" s="3" t="s">
        <v>14</v>
      </c>
      <c r="W192" s="201" t="s">
        <v>15</v>
      </c>
      <c r="X192" s="201" t="s">
        <v>16</v>
      </c>
      <c r="Y192" s="201" t="s">
        <v>62</v>
      </c>
      <c r="Z192" s="201" t="s">
        <v>52</v>
      </c>
      <c r="AA192" s="201" t="s">
        <v>47</v>
      </c>
      <c r="AB192" s="7">
        <v>2</v>
      </c>
      <c r="AC192" s="7">
        <v>2</v>
      </c>
      <c r="AD192" s="7" t="s">
        <v>897</v>
      </c>
      <c r="AE192" s="144">
        <v>4</v>
      </c>
      <c r="AF192" s="104" t="s">
        <v>951</v>
      </c>
      <c r="AG192" s="7">
        <v>3</v>
      </c>
      <c r="AH192" s="7">
        <v>3</v>
      </c>
      <c r="AI192" s="143" t="s">
        <v>1121</v>
      </c>
      <c r="AJ192" s="7">
        <v>3</v>
      </c>
      <c r="AK192" s="7"/>
      <c r="AL192" s="7"/>
      <c r="AM192" s="14">
        <v>2</v>
      </c>
      <c r="AN192" s="76"/>
      <c r="AO192" s="76"/>
      <c r="AP192" s="132">
        <v>0.132</v>
      </c>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row>
    <row r="193" spans="1:158" s="6" customFormat="1" ht="153" customHeight="1">
      <c r="A193" s="309"/>
      <c r="B193" s="313"/>
      <c r="C193" s="261"/>
      <c r="D193" s="247"/>
      <c r="E193" s="257"/>
      <c r="F193" s="201" t="s">
        <v>289</v>
      </c>
      <c r="G193" s="61">
        <f t="shared" si="9"/>
        <v>17</v>
      </c>
      <c r="H193" s="201">
        <v>34</v>
      </c>
      <c r="I193" s="195" t="s">
        <v>748</v>
      </c>
      <c r="J193" s="201" t="s">
        <v>290</v>
      </c>
      <c r="K193" s="201">
        <f>(O193*L193)/N193</f>
        <v>50</v>
      </c>
      <c r="L193" s="195">
        <v>100</v>
      </c>
      <c r="M193" s="201" t="s">
        <v>99</v>
      </c>
      <c r="N193" s="195">
        <v>10</v>
      </c>
      <c r="O193" s="103">
        <f t="shared" si="7"/>
        <v>5</v>
      </c>
      <c r="P193" s="3" t="s">
        <v>100</v>
      </c>
      <c r="Q193" s="3" t="s">
        <v>80</v>
      </c>
      <c r="R193" s="3" t="s">
        <v>65</v>
      </c>
      <c r="S193" s="3" t="s">
        <v>82</v>
      </c>
      <c r="T193" s="201" t="s">
        <v>286</v>
      </c>
      <c r="U193" s="201" t="s">
        <v>99</v>
      </c>
      <c r="V193" s="3" t="s">
        <v>14</v>
      </c>
      <c r="W193" s="201" t="s">
        <v>15</v>
      </c>
      <c r="X193" s="201" t="s">
        <v>16</v>
      </c>
      <c r="Y193" s="201" t="s">
        <v>62</v>
      </c>
      <c r="Z193" s="201" t="s">
        <v>52</v>
      </c>
      <c r="AA193" s="201" t="s">
        <v>47</v>
      </c>
      <c r="AB193" s="7">
        <v>1</v>
      </c>
      <c r="AC193" s="7">
        <v>1</v>
      </c>
      <c r="AD193" s="7" t="s">
        <v>898</v>
      </c>
      <c r="AE193" s="145">
        <v>1</v>
      </c>
      <c r="AF193" s="104" t="s">
        <v>952</v>
      </c>
      <c r="AG193" s="7">
        <v>3</v>
      </c>
      <c r="AH193" s="7">
        <v>3</v>
      </c>
      <c r="AI193" s="143" t="s">
        <v>1122</v>
      </c>
      <c r="AJ193" s="7">
        <v>3</v>
      </c>
      <c r="AK193" s="7"/>
      <c r="AL193" s="7"/>
      <c r="AM193" s="14">
        <v>3</v>
      </c>
      <c r="AN193" s="76"/>
      <c r="AO193" s="76"/>
      <c r="AP193" s="132">
        <v>0.136</v>
      </c>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row>
    <row r="194" spans="1:158" s="6" customFormat="1" ht="67.5">
      <c r="A194" s="309"/>
      <c r="B194" s="313"/>
      <c r="C194" s="261" t="s">
        <v>291</v>
      </c>
      <c r="D194" s="247">
        <v>60</v>
      </c>
      <c r="E194" s="255">
        <f>(SUM(G194:G197)*D194)/100</f>
        <v>33</v>
      </c>
      <c r="F194" s="201" t="s">
        <v>292</v>
      </c>
      <c r="G194" s="61">
        <f t="shared" si="9"/>
        <v>12.5</v>
      </c>
      <c r="H194" s="201">
        <v>25</v>
      </c>
      <c r="I194" s="195" t="s">
        <v>749</v>
      </c>
      <c r="J194" s="201" t="s">
        <v>293</v>
      </c>
      <c r="K194" s="201">
        <f>(O194*L194)/N194</f>
        <v>50</v>
      </c>
      <c r="L194" s="195">
        <v>100</v>
      </c>
      <c r="M194" s="201" t="s">
        <v>99</v>
      </c>
      <c r="N194" s="195">
        <v>20</v>
      </c>
      <c r="O194" s="103">
        <f t="shared" si="7"/>
        <v>10</v>
      </c>
      <c r="P194" s="3" t="s">
        <v>100</v>
      </c>
      <c r="Q194" s="3" t="s">
        <v>80</v>
      </c>
      <c r="R194" s="3" t="s">
        <v>65</v>
      </c>
      <c r="S194" s="3" t="s">
        <v>82</v>
      </c>
      <c r="T194" s="201" t="s">
        <v>286</v>
      </c>
      <c r="U194" s="201" t="s">
        <v>99</v>
      </c>
      <c r="V194" s="3" t="s">
        <v>14</v>
      </c>
      <c r="W194" s="201" t="s">
        <v>15</v>
      </c>
      <c r="X194" s="201" t="s">
        <v>16</v>
      </c>
      <c r="Y194" s="201" t="s">
        <v>63</v>
      </c>
      <c r="Z194" s="201" t="s">
        <v>52</v>
      </c>
      <c r="AA194" s="201" t="s">
        <v>12</v>
      </c>
      <c r="AB194" s="7">
        <v>5</v>
      </c>
      <c r="AC194" s="7">
        <v>5</v>
      </c>
      <c r="AD194" s="7" t="s">
        <v>899</v>
      </c>
      <c r="AE194" s="145">
        <v>0</v>
      </c>
      <c r="AF194" s="104" t="s">
        <v>953</v>
      </c>
      <c r="AG194" s="7">
        <v>5</v>
      </c>
      <c r="AH194" s="7">
        <v>5</v>
      </c>
      <c r="AI194" s="7" t="s">
        <v>1117</v>
      </c>
      <c r="AJ194" s="7">
        <v>5</v>
      </c>
      <c r="AK194" s="7"/>
      <c r="AL194" s="7"/>
      <c r="AM194" s="14">
        <v>5</v>
      </c>
      <c r="AN194" s="76"/>
      <c r="AO194" s="76"/>
      <c r="AP194" s="132">
        <v>0.15</v>
      </c>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row>
    <row r="195" spans="1:158" s="6" customFormat="1" ht="123.75">
      <c r="A195" s="309"/>
      <c r="B195" s="313"/>
      <c r="C195" s="261"/>
      <c r="D195" s="247"/>
      <c r="E195" s="256"/>
      <c r="F195" s="201" t="s">
        <v>294</v>
      </c>
      <c r="G195" s="61">
        <f t="shared" si="9"/>
        <v>17.5</v>
      </c>
      <c r="H195" s="201">
        <v>25</v>
      </c>
      <c r="I195" s="195" t="s">
        <v>750</v>
      </c>
      <c r="J195" s="201" t="s">
        <v>295</v>
      </c>
      <c r="K195" s="201">
        <f>(O195*L195)/N195</f>
        <v>70</v>
      </c>
      <c r="L195" s="195">
        <v>100</v>
      </c>
      <c r="M195" s="201" t="s">
        <v>99</v>
      </c>
      <c r="N195" s="195">
        <v>20</v>
      </c>
      <c r="O195" s="103">
        <f t="shared" si="7"/>
        <v>14</v>
      </c>
      <c r="P195" s="3" t="s">
        <v>100</v>
      </c>
      <c r="Q195" s="3" t="s">
        <v>80</v>
      </c>
      <c r="R195" s="3" t="s">
        <v>65</v>
      </c>
      <c r="S195" s="3" t="s">
        <v>82</v>
      </c>
      <c r="T195" s="201" t="s">
        <v>286</v>
      </c>
      <c r="U195" s="201" t="s">
        <v>99</v>
      </c>
      <c r="V195" s="3" t="s">
        <v>14</v>
      </c>
      <c r="W195" s="201" t="s">
        <v>15</v>
      </c>
      <c r="X195" s="201" t="s">
        <v>16</v>
      </c>
      <c r="Y195" s="201" t="s">
        <v>63</v>
      </c>
      <c r="Z195" s="201" t="s">
        <v>52</v>
      </c>
      <c r="AA195" s="201" t="s">
        <v>12</v>
      </c>
      <c r="AB195" s="7">
        <v>5</v>
      </c>
      <c r="AC195" s="7">
        <v>5</v>
      </c>
      <c r="AD195" s="7" t="s">
        <v>900</v>
      </c>
      <c r="AE195" s="145">
        <v>4</v>
      </c>
      <c r="AF195" s="104" t="s">
        <v>954</v>
      </c>
      <c r="AG195" s="7">
        <v>5</v>
      </c>
      <c r="AH195" s="7">
        <v>5</v>
      </c>
      <c r="AI195" s="7" t="s">
        <v>1118</v>
      </c>
      <c r="AJ195" s="7">
        <v>5</v>
      </c>
      <c r="AK195" s="7"/>
      <c r="AL195" s="7"/>
      <c r="AM195" s="14">
        <v>5</v>
      </c>
      <c r="AN195" s="76"/>
      <c r="AO195" s="76"/>
      <c r="AP195" s="132">
        <v>0.15</v>
      </c>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row>
    <row r="196" spans="1:158" s="6" customFormat="1" ht="135">
      <c r="A196" s="309"/>
      <c r="B196" s="313"/>
      <c r="C196" s="261"/>
      <c r="D196" s="247"/>
      <c r="E196" s="256"/>
      <c r="F196" s="201" t="s">
        <v>296</v>
      </c>
      <c r="G196" s="61">
        <f t="shared" si="9"/>
        <v>10</v>
      </c>
      <c r="H196" s="201">
        <v>25</v>
      </c>
      <c r="I196" s="195" t="s">
        <v>751</v>
      </c>
      <c r="J196" s="201" t="s">
        <v>297</v>
      </c>
      <c r="K196" s="201">
        <f>(O196*L196)/N196</f>
        <v>40</v>
      </c>
      <c r="L196" s="195">
        <v>100</v>
      </c>
      <c r="M196" s="201" t="s">
        <v>99</v>
      </c>
      <c r="N196" s="195">
        <v>5</v>
      </c>
      <c r="O196" s="103">
        <f>+AC196+AH196+AK196+AN196+AE196</f>
        <v>2</v>
      </c>
      <c r="P196" s="3" t="s">
        <v>100</v>
      </c>
      <c r="Q196" s="3" t="s">
        <v>80</v>
      </c>
      <c r="R196" s="3" t="s">
        <v>65</v>
      </c>
      <c r="S196" s="3" t="s">
        <v>82</v>
      </c>
      <c r="T196" s="201" t="s">
        <v>286</v>
      </c>
      <c r="U196" s="201" t="s">
        <v>99</v>
      </c>
      <c r="V196" s="3" t="s">
        <v>14</v>
      </c>
      <c r="W196" s="201" t="s">
        <v>15</v>
      </c>
      <c r="X196" s="201" t="s">
        <v>16</v>
      </c>
      <c r="Y196" s="201" t="s">
        <v>63</v>
      </c>
      <c r="Z196" s="201" t="s">
        <v>52</v>
      </c>
      <c r="AA196" s="201" t="s">
        <v>12</v>
      </c>
      <c r="AB196" s="31">
        <v>1</v>
      </c>
      <c r="AC196" s="31">
        <v>1</v>
      </c>
      <c r="AD196" s="7" t="s">
        <v>901</v>
      </c>
      <c r="AE196" s="146">
        <v>0</v>
      </c>
      <c r="AF196" s="110" t="s">
        <v>955</v>
      </c>
      <c r="AG196" s="31">
        <v>1</v>
      </c>
      <c r="AH196" s="31">
        <v>1</v>
      </c>
      <c r="AI196" s="31" t="s">
        <v>1119</v>
      </c>
      <c r="AJ196" s="31">
        <v>2</v>
      </c>
      <c r="AK196" s="31"/>
      <c r="AL196" s="31"/>
      <c r="AM196" s="100">
        <v>1</v>
      </c>
      <c r="AN196" s="76"/>
      <c r="AO196" s="76"/>
      <c r="AP196" s="132">
        <v>0.15</v>
      </c>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row>
    <row r="197" spans="1:158" s="6" customFormat="1" ht="101.25">
      <c r="A197" s="309"/>
      <c r="B197" s="314"/>
      <c r="C197" s="261"/>
      <c r="D197" s="247"/>
      <c r="E197" s="257"/>
      <c r="F197" s="201" t="s">
        <v>298</v>
      </c>
      <c r="G197" s="61">
        <f t="shared" si="9"/>
        <v>15</v>
      </c>
      <c r="H197" s="201">
        <v>25</v>
      </c>
      <c r="I197" s="195" t="s">
        <v>752</v>
      </c>
      <c r="J197" s="201" t="s">
        <v>299</v>
      </c>
      <c r="K197" s="201">
        <f>(O197*L197)/N197</f>
        <v>60</v>
      </c>
      <c r="L197" s="195">
        <v>100</v>
      </c>
      <c r="M197" s="201" t="s">
        <v>99</v>
      </c>
      <c r="N197" s="195">
        <v>5</v>
      </c>
      <c r="O197" s="103">
        <f>+AC197+AH197+AK197+AN197+AE197</f>
        <v>3</v>
      </c>
      <c r="P197" s="3" t="s">
        <v>100</v>
      </c>
      <c r="Q197" s="3" t="s">
        <v>80</v>
      </c>
      <c r="R197" s="3" t="s">
        <v>65</v>
      </c>
      <c r="S197" s="3" t="s">
        <v>82</v>
      </c>
      <c r="T197" s="201" t="s">
        <v>286</v>
      </c>
      <c r="U197" s="201" t="s">
        <v>99</v>
      </c>
      <c r="V197" s="3" t="s">
        <v>14</v>
      </c>
      <c r="W197" s="201" t="s">
        <v>15</v>
      </c>
      <c r="X197" s="201" t="s">
        <v>16</v>
      </c>
      <c r="Y197" s="201" t="s">
        <v>63</v>
      </c>
      <c r="Z197" s="201" t="s">
        <v>52</v>
      </c>
      <c r="AA197" s="201" t="s">
        <v>12</v>
      </c>
      <c r="AB197" s="31">
        <v>1</v>
      </c>
      <c r="AC197" s="31">
        <v>1</v>
      </c>
      <c r="AD197" s="7" t="s">
        <v>902</v>
      </c>
      <c r="AE197" s="147">
        <v>1</v>
      </c>
      <c r="AF197" s="110" t="s">
        <v>956</v>
      </c>
      <c r="AG197" s="31">
        <v>1</v>
      </c>
      <c r="AH197" s="31">
        <v>1</v>
      </c>
      <c r="AI197" s="31" t="s">
        <v>956</v>
      </c>
      <c r="AJ197" s="31">
        <v>2</v>
      </c>
      <c r="AK197" s="31"/>
      <c r="AL197" s="31"/>
      <c r="AM197" s="100">
        <v>1</v>
      </c>
      <c r="AN197" s="76"/>
      <c r="AO197" s="76"/>
      <c r="AP197" s="132">
        <v>0.15</v>
      </c>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row>
    <row r="198" spans="1:35" ht="15">
      <c r="A198" s="228"/>
      <c r="B198" s="350">
        <f>AVERAGE(B3:B197)</f>
        <v>40.94843522504916</v>
      </c>
      <c r="C198" s="230"/>
      <c r="D198" s="231"/>
      <c r="E198" s="231"/>
      <c r="F198" s="230"/>
      <c r="G198" s="232"/>
      <c r="H198" s="228"/>
      <c r="I198" s="233"/>
      <c r="J198" s="230"/>
      <c r="K198" s="230"/>
      <c r="L198" s="230"/>
      <c r="M198" s="230"/>
      <c r="N198" s="230"/>
      <c r="O198" s="234"/>
      <c r="P198" s="228"/>
      <c r="Q198" s="230"/>
      <c r="R198" s="230"/>
      <c r="S198" s="230"/>
      <c r="T198" s="230"/>
      <c r="U198" s="230"/>
      <c r="V198" s="230"/>
      <c r="W198" s="230"/>
      <c r="X198" s="230"/>
      <c r="Y198" s="230"/>
      <c r="Z198" s="230"/>
      <c r="AA198" s="230"/>
      <c r="AB198" s="230"/>
      <c r="AC198" s="228"/>
      <c r="AD198" s="230"/>
      <c r="AE198" s="230"/>
      <c r="AF198" s="230"/>
      <c r="AG198" s="230"/>
      <c r="AH198" s="230"/>
      <c r="AI198" s="230"/>
    </row>
    <row r="199" spans="1:35" ht="15">
      <c r="A199" s="228"/>
      <c r="B199" s="229"/>
      <c r="C199" s="230"/>
      <c r="D199" s="231"/>
      <c r="E199" s="231"/>
      <c r="F199" s="230"/>
      <c r="G199" s="232"/>
      <c r="H199" s="228"/>
      <c r="I199" s="233"/>
      <c r="J199" s="230"/>
      <c r="K199" s="230"/>
      <c r="L199" s="230"/>
      <c r="M199" s="230"/>
      <c r="N199" s="230"/>
      <c r="O199" s="234"/>
      <c r="P199" s="228"/>
      <c r="Q199" s="230"/>
      <c r="R199" s="230"/>
      <c r="S199" s="230"/>
      <c r="T199" s="230"/>
      <c r="U199" s="230"/>
      <c r="V199" s="230"/>
      <c r="W199" s="230"/>
      <c r="X199" s="230"/>
      <c r="Y199" s="230"/>
      <c r="Z199" s="230"/>
      <c r="AA199" s="230"/>
      <c r="AB199" s="230"/>
      <c r="AC199" s="228"/>
      <c r="AD199" s="230"/>
      <c r="AE199" s="230"/>
      <c r="AF199" s="230"/>
      <c r="AG199" s="230"/>
      <c r="AH199" s="230"/>
      <c r="AI199" s="230"/>
    </row>
    <row r="200" spans="1:35" ht="15">
      <c r="A200" s="228"/>
      <c r="B200" s="229"/>
      <c r="C200" s="230"/>
      <c r="D200" s="231"/>
      <c r="E200" s="231"/>
      <c r="F200" s="230"/>
      <c r="G200" s="232"/>
      <c r="H200" s="228"/>
      <c r="I200" s="233"/>
      <c r="J200" s="230"/>
      <c r="K200" s="230"/>
      <c r="L200" s="230"/>
      <c r="M200" s="230"/>
      <c r="N200" s="230"/>
      <c r="O200" s="234"/>
      <c r="P200" s="228"/>
      <c r="Q200" s="230"/>
      <c r="R200" s="230"/>
      <c r="S200" s="230"/>
      <c r="T200" s="230"/>
      <c r="U200" s="230"/>
      <c r="V200" s="230"/>
      <c r="W200" s="230"/>
      <c r="X200" s="230"/>
      <c r="Y200" s="230"/>
      <c r="Z200" s="230"/>
      <c r="AA200" s="230"/>
      <c r="AB200" s="230"/>
      <c r="AC200" s="228"/>
      <c r="AD200" s="230"/>
      <c r="AE200" s="230"/>
      <c r="AF200" s="230"/>
      <c r="AG200" s="230"/>
      <c r="AH200" s="230"/>
      <c r="AI200" s="230"/>
    </row>
    <row r="201" spans="1:35" ht="15">
      <c r="A201" s="228"/>
      <c r="B201" s="229"/>
      <c r="C201" s="230"/>
      <c r="D201" s="231"/>
      <c r="E201" s="231"/>
      <c r="F201" s="230"/>
      <c r="G201" s="232"/>
      <c r="H201" s="228"/>
      <c r="I201" s="233"/>
      <c r="J201" s="230"/>
      <c r="K201" s="230"/>
      <c r="L201" s="230"/>
      <c r="M201" s="230"/>
      <c r="N201" s="230"/>
      <c r="O201" s="234"/>
      <c r="P201" s="228"/>
      <c r="Q201" s="230"/>
      <c r="R201" s="230"/>
      <c r="S201" s="230"/>
      <c r="T201" s="230"/>
      <c r="U201" s="230"/>
      <c r="V201" s="230"/>
      <c r="W201" s="230"/>
      <c r="X201" s="230"/>
      <c r="Y201" s="230"/>
      <c r="Z201" s="230"/>
      <c r="AA201" s="230"/>
      <c r="AB201" s="230"/>
      <c r="AC201" s="228"/>
      <c r="AD201" s="230"/>
      <c r="AE201" s="230"/>
      <c r="AF201" s="230"/>
      <c r="AG201" s="230"/>
      <c r="AH201" s="230"/>
      <c r="AI201" s="230"/>
    </row>
    <row r="202" spans="1:35" ht="15">
      <c r="A202" s="228"/>
      <c r="B202" s="229"/>
      <c r="C202" s="230"/>
      <c r="D202" s="231"/>
      <c r="E202" s="231"/>
      <c r="F202" s="230"/>
      <c r="G202" s="232"/>
      <c r="H202" s="228"/>
      <c r="I202" s="233"/>
      <c r="J202" s="230"/>
      <c r="K202" s="230"/>
      <c r="L202" s="230"/>
      <c r="M202" s="230"/>
      <c r="N202" s="230"/>
      <c r="O202" s="234"/>
      <c r="P202" s="228"/>
      <c r="Q202" s="230"/>
      <c r="R202" s="230"/>
      <c r="S202" s="230"/>
      <c r="T202" s="230"/>
      <c r="U202" s="230"/>
      <c r="V202" s="230"/>
      <c r="W202" s="230"/>
      <c r="X202" s="230"/>
      <c r="Y202" s="230"/>
      <c r="Z202" s="230"/>
      <c r="AA202" s="230"/>
      <c r="AB202" s="230"/>
      <c r="AC202" s="228"/>
      <c r="AD202" s="230"/>
      <c r="AE202" s="230"/>
      <c r="AF202" s="230"/>
      <c r="AG202" s="230"/>
      <c r="AH202" s="230"/>
      <c r="AI202" s="230"/>
    </row>
    <row r="203" spans="1:35" ht="15">
      <c r="A203" s="228"/>
      <c r="B203" s="229"/>
      <c r="C203" s="230"/>
      <c r="D203" s="231"/>
      <c r="E203" s="231"/>
      <c r="F203" s="230"/>
      <c r="G203" s="232"/>
      <c r="H203" s="228"/>
      <c r="I203" s="233"/>
      <c r="J203" s="230"/>
      <c r="K203" s="230"/>
      <c r="L203" s="230"/>
      <c r="M203" s="230"/>
      <c r="N203" s="230"/>
      <c r="O203" s="234"/>
      <c r="P203" s="228"/>
      <c r="Q203" s="230"/>
      <c r="R203" s="230"/>
      <c r="S203" s="230"/>
      <c r="T203" s="230"/>
      <c r="U203" s="230"/>
      <c r="V203" s="230"/>
      <c r="W203" s="230"/>
      <c r="X203" s="230"/>
      <c r="Y203" s="230"/>
      <c r="Z203" s="230"/>
      <c r="AA203" s="230"/>
      <c r="AB203" s="230"/>
      <c r="AC203" s="228"/>
      <c r="AD203" s="230"/>
      <c r="AE203" s="230"/>
      <c r="AF203" s="230"/>
      <c r="AG203" s="230"/>
      <c r="AH203" s="230"/>
      <c r="AI203" s="230"/>
    </row>
    <row r="204" spans="1:35" ht="15">
      <c r="A204" s="228"/>
      <c r="B204" s="229"/>
      <c r="C204" s="230"/>
      <c r="D204" s="231"/>
      <c r="E204" s="231"/>
      <c r="F204" s="230"/>
      <c r="G204" s="232"/>
      <c r="H204" s="228"/>
      <c r="I204" s="233"/>
      <c r="J204" s="230"/>
      <c r="K204" s="230"/>
      <c r="L204" s="230"/>
      <c r="M204" s="230"/>
      <c r="N204" s="230"/>
      <c r="O204" s="234"/>
      <c r="P204" s="228"/>
      <c r="Q204" s="230"/>
      <c r="R204" s="230"/>
      <c r="S204" s="230"/>
      <c r="T204" s="230"/>
      <c r="U204" s="230"/>
      <c r="V204" s="230"/>
      <c r="W204" s="230"/>
      <c r="X204" s="230"/>
      <c r="Y204" s="230"/>
      <c r="Z204" s="230"/>
      <c r="AA204" s="230"/>
      <c r="AB204" s="230"/>
      <c r="AC204" s="228"/>
      <c r="AD204" s="230"/>
      <c r="AE204" s="230"/>
      <c r="AF204" s="230"/>
      <c r="AG204" s="230"/>
      <c r="AH204" s="230"/>
      <c r="AI204" s="230"/>
    </row>
    <row r="205" spans="1:35" ht="15">
      <c r="A205" s="228"/>
      <c r="B205" s="229"/>
      <c r="C205" s="230"/>
      <c r="D205" s="231"/>
      <c r="E205" s="231"/>
      <c r="F205" s="230"/>
      <c r="G205" s="232"/>
      <c r="H205" s="228"/>
      <c r="I205" s="233"/>
      <c r="J205" s="230"/>
      <c r="K205" s="230"/>
      <c r="L205" s="230"/>
      <c r="M205" s="230"/>
      <c r="N205" s="230"/>
      <c r="O205" s="234"/>
      <c r="P205" s="228"/>
      <c r="Q205" s="230"/>
      <c r="R205" s="230"/>
      <c r="S205" s="230"/>
      <c r="T205" s="230"/>
      <c r="U205" s="230"/>
      <c r="V205" s="230"/>
      <c r="W205" s="230"/>
      <c r="X205" s="230"/>
      <c r="Y205" s="230"/>
      <c r="Z205" s="230"/>
      <c r="AA205" s="230"/>
      <c r="AB205" s="230"/>
      <c r="AC205" s="228"/>
      <c r="AD205" s="230"/>
      <c r="AE205" s="230"/>
      <c r="AF205" s="230"/>
      <c r="AG205" s="230"/>
      <c r="AH205" s="230"/>
      <c r="AI205" s="230"/>
    </row>
    <row r="206" spans="1:35" ht="15">
      <c r="A206" s="228"/>
      <c r="B206" s="229"/>
      <c r="C206" s="230"/>
      <c r="D206" s="231"/>
      <c r="E206" s="231"/>
      <c r="F206" s="230"/>
      <c r="G206" s="232"/>
      <c r="H206" s="228"/>
      <c r="I206" s="233"/>
      <c r="J206" s="230"/>
      <c r="K206" s="230"/>
      <c r="L206" s="230"/>
      <c r="M206" s="230"/>
      <c r="N206" s="230"/>
      <c r="O206" s="234"/>
      <c r="P206" s="228"/>
      <c r="Q206" s="230"/>
      <c r="R206" s="230"/>
      <c r="S206" s="230"/>
      <c r="T206" s="230"/>
      <c r="U206" s="230"/>
      <c r="V206" s="230"/>
      <c r="W206" s="230"/>
      <c r="X206" s="230"/>
      <c r="Y206" s="230"/>
      <c r="Z206" s="230"/>
      <c r="AA206" s="230"/>
      <c r="AB206" s="230"/>
      <c r="AC206" s="228"/>
      <c r="AD206" s="230"/>
      <c r="AE206" s="230"/>
      <c r="AF206" s="230"/>
      <c r="AG206" s="230"/>
      <c r="AH206" s="230"/>
      <c r="AI206" s="230"/>
    </row>
    <row r="207" spans="1:35" ht="15">
      <c r="A207" s="228"/>
      <c r="B207" s="229"/>
      <c r="C207" s="230"/>
      <c r="D207" s="231"/>
      <c r="E207" s="231"/>
      <c r="F207" s="230"/>
      <c r="G207" s="232"/>
      <c r="H207" s="228"/>
      <c r="I207" s="233"/>
      <c r="J207" s="230"/>
      <c r="K207" s="230"/>
      <c r="L207" s="230"/>
      <c r="M207" s="230"/>
      <c r="N207" s="230"/>
      <c r="O207" s="234"/>
      <c r="P207" s="228"/>
      <c r="Q207" s="230"/>
      <c r="R207" s="230"/>
      <c r="S207" s="230"/>
      <c r="T207" s="230"/>
      <c r="U207" s="230"/>
      <c r="V207" s="230"/>
      <c r="W207" s="230"/>
      <c r="X207" s="230"/>
      <c r="Y207" s="230"/>
      <c r="Z207" s="230"/>
      <c r="AA207" s="230"/>
      <c r="AB207" s="230"/>
      <c r="AC207" s="228"/>
      <c r="AD207" s="230"/>
      <c r="AE207" s="230"/>
      <c r="AF207" s="230"/>
      <c r="AG207" s="230"/>
      <c r="AH207" s="230"/>
      <c r="AI207" s="230"/>
    </row>
    <row r="208" spans="1:35" ht="15">
      <c r="A208" s="228"/>
      <c r="B208" s="229"/>
      <c r="C208" s="230"/>
      <c r="D208" s="231"/>
      <c r="E208" s="231"/>
      <c r="F208" s="230"/>
      <c r="G208" s="232"/>
      <c r="H208" s="228"/>
      <c r="I208" s="233"/>
      <c r="J208" s="230"/>
      <c r="K208" s="230"/>
      <c r="L208" s="230"/>
      <c r="M208" s="230"/>
      <c r="N208" s="230"/>
      <c r="O208" s="234"/>
      <c r="P208" s="228"/>
      <c r="Q208" s="230"/>
      <c r="R208" s="230"/>
      <c r="S208" s="230"/>
      <c r="T208" s="230"/>
      <c r="U208" s="230"/>
      <c r="V208" s="230"/>
      <c r="W208" s="230"/>
      <c r="X208" s="230"/>
      <c r="Y208" s="230"/>
      <c r="Z208" s="230"/>
      <c r="AA208" s="230"/>
      <c r="AB208" s="230"/>
      <c r="AC208" s="228"/>
      <c r="AD208" s="230"/>
      <c r="AE208" s="230"/>
      <c r="AF208" s="230"/>
      <c r="AG208" s="230"/>
      <c r="AH208" s="230"/>
      <c r="AI208" s="230"/>
    </row>
    <row r="209" spans="1:35" ht="15">
      <c r="A209" s="228"/>
      <c r="B209" s="229"/>
      <c r="C209" s="230"/>
      <c r="D209" s="231"/>
      <c r="E209" s="231"/>
      <c r="F209" s="230"/>
      <c r="G209" s="232"/>
      <c r="H209" s="228"/>
      <c r="I209" s="233"/>
      <c r="J209" s="230"/>
      <c r="K209" s="230"/>
      <c r="L209" s="230"/>
      <c r="M209" s="230"/>
      <c r="N209" s="230"/>
      <c r="O209" s="234"/>
      <c r="P209" s="228"/>
      <c r="Q209" s="230"/>
      <c r="R209" s="230"/>
      <c r="S209" s="230"/>
      <c r="T209" s="230"/>
      <c r="U209" s="230"/>
      <c r="V209" s="230"/>
      <c r="W209" s="230"/>
      <c r="X209" s="230"/>
      <c r="Y209" s="230"/>
      <c r="Z209" s="230"/>
      <c r="AA209" s="230"/>
      <c r="AB209" s="230"/>
      <c r="AC209" s="228"/>
      <c r="AD209" s="230"/>
      <c r="AE209" s="230"/>
      <c r="AF209" s="230"/>
      <c r="AG209" s="230"/>
      <c r="AH209" s="230"/>
      <c r="AI209" s="230"/>
    </row>
    <row r="210" spans="1:35" ht="15">
      <c r="A210" s="228"/>
      <c r="B210" s="229"/>
      <c r="C210" s="230"/>
      <c r="D210" s="231"/>
      <c r="E210" s="231"/>
      <c r="F210" s="230"/>
      <c r="G210" s="232"/>
      <c r="H210" s="228"/>
      <c r="I210" s="233"/>
      <c r="J210" s="230"/>
      <c r="K210" s="230"/>
      <c r="L210" s="230"/>
      <c r="M210" s="230"/>
      <c r="N210" s="230"/>
      <c r="O210" s="234"/>
      <c r="P210" s="228"/>
      <c r="Q210" s="230"/>
      <c r="R210" s="230"/>
      <c r="S210" s="230"/>
      <c r="T210" s="230"/>
      <c r="U210" s="230"/>
      <c r="V210" s="230"/>
      <c r="W210" s="230"/>
      <c r="X210" s="230"/>
      <c r="Y210" s="230"/>
      <c r="Z210" s="230"/>
      <c r="AA210" s="230"/>
      <c r="AB210" s="230"/>
      <c r="AC210" s="228"/>
      <c r="AD210" s="230"/>
      <c r="AE210" s="230"/>
      <c r="AF210" s="230"/>
      <c r="AG210" s="230"/>
      <c r="AH210" s="230"/>
      <c r="AI210" s="230"/>
    </row>
    <row r="211" spans="1:35" ht="15">
      <c r="A211" s="228"/>
      <c r="B211" s="229"/>
      <c r="C211" s="230"/>
      <c r="D211" s="231"/>
      <c r="E211" s="231"/>
      <c r="F211" s="230"/>
      <c r="G211" s="232"/>
      <c r="H211" s="228"/>
      <c r="I211" s="233"/>
      <c r="J211" s="230"/>
      <c r="K211" s="230"/>
      <c r="L211" s="230"/>
      <c r="M211" s="230"/>
      <c r="N211" s="230"/>
      <c r="O211" s="234"/>
      <c r="P211" s="228"/>
      <c r="Q211" s="230"/>
      <c r="R211" s="230"/>
      <c r="S211" s="230"/>
      <c r="T211" s="230"/>
      <c r="U211" s="230"/>
      <c r="V211" s="230"/>
      <c r="W211" s="230"/>
      <c r="X211" s="230"/>
      <c r="Y211" s="230"/>
      <c r="Z211" s="230"/>
      <c r="AA211" s="230"/>
      <c r="AB211" s="230"/>
      <c r="AC211" s="228"/>
      <c r="AD211" s="230"/>
      <c r="AE211" s="230"/>
      <c r="AF211" s="230"/>
      <c r="AG211" s="230"/>
      <c r="AH211" s="230"/>
      <c r="AI211" s="230"/>
    </row>
    <row r="212" spans="1:35" ht="15">
      <c r="A212" s="228"/>
      <c r="B212" s="229"/>
      <c r="C212" s="230"/>
      <c r="D212" s="231"/>
      <c r="E212" s="231"/>
      <c r="F212" s="230"/>
      <c r="G212" s="232"/>
      <c r="H212" s="228"/>
      <c r="I212" s="233"/>
      <c r="J212" s="230"/>
      <c r="K212" s="230"/>
      <c r="L212" s="230"/>
      <c r="M212" s="230"/>
      <c r="N212" s="230"/>
      <c r="O212" s="234"/>
      <c r="P212" s="228"/>
      <c r="Q212" s="230"/>
      <c r="R212" s="230"/>
      <c r="S212" s="230"/>
      <c r="T212" s="230"/>
      <c r="U212" s="230"/>
      <c r="V212" s="230"/>
      <c r="W212" s="230"/>
      <c r="X212" s="230"/>
      <c r="Y212" s="230"/>
      <c r="Z212" s="230"/>
      <c r="AA212" s="230"/>
      <c r="AB212" s="230"/>
      <c r="AC212" s="228"/>
      <c r="AD212" s="230"/>
      <c r="AE212" s="230"/>
      <c r="AF212" s="230"/>
      <c r="AG212" s="230"/>
      <c r="AH212" s="230"/>
      <c r="AI212" s="230"/>
    </row>
    <row r="213" spans="1:35" ht="15">
      <c r="A213" s="228"/>
      <c r="B213" s="229"/>
      <c r="C213" s="230"/>
      <c r="D213" s="231"/>
      <c r="E213" s="231"/>
      <c r="F213" s="230"/>
      <c r="G213" s="232"/>
      <c r="H213" s="228"/>
      <c r="I213" s="233"/>
      <c r="J213" s="230"/>
      <c r="K213" s="230"/>
      <c r="L213" s="230"/>
      <c r="M213" s="230"/>
      <c r="N213" s="230"/>
      <c r="O213" s="234"/>
      <c r="P213" s="228"/>
      <c r="Q213" s="230"/>
      <c r="R213" s="230"/>
      <c r="S213" s="230"/>
      <c r="T213" s="230"/>
      <c r="U213" s="230"/>
      <c r="V213" s="230"/>
      <c r="W213" s="230"/>
      <c r="X213" s="230"/>
      <c r="Y213" s="230"/>
      <c r="Z213" s="230"/>
      <c r="AA213" s="230"/>
      <c r="AB213" s="230"/>
      <c r="AC213" s="228"/>
      <c r="AD213" s="230"/>
      <c r="AE213" s="230"/>
      <c r="AF213" s="230"/>
      <c r="AG213" s="230"/>
      <c r="AH213" s="230"/>
      <c r="AI213" s="230"/>
    </row>
    <row r="214" spans="1:35" ht="15">
      <c r="A214" s="228"/>
      <c r="B214" s="229"/>
      <c r="C214" s="230"/>
      <c r="D214" s="231"/>
      <c r="E214" s="231"/>
      <c r="F214" s="230"/>
      <c r="G214" s="232"/>
      <c r="H214" s="228"/>
      <c r="I214" s="233"/>
      <c r="J214" s="230"/>
      <c r="K214" s="230"/>
      <c r="L214" s="230"/>
      <c r="M214" s="230"/>
      <c r="N214" s="230"/>
      <c r="O214" s="234"/>
      <c r="P214" s="228"/>
      <c r="Q214" s="230"/>
      <c r="R214" s="230"/>
      <c r="S214" s="230"/>
      <c r="T214" s="230"/>
      <c r="U214" s="230"/>
      <c r="V214" s="230"/>
      <c r="W214" s="230"/>
      <c r="X214" s="230"/>
      <c r="Y214" s="230"/>
      <c r="Z214" s="230"/>
      <c r="AA214" s="230"/>
      <c r="AB214" s="230"/>
      <c r="AC214" s="228"/>
      <c r="AD214" s="230"/>
      <c r="AE214" s="230"/>
      <c r="AF214" s="230"/>
      <c r="AG214" s="230"/>
      <c r="AH214" s="230"/>
      <c r="AI214" s="230"/>
    </row>
    <row r="215" spans="1:35" ht="15">
      <c r="A215" s="228"/>
      <c r="B215" s="229"/>
      <c r="C215" s="230"/>
      <c r="D215" s="231"/>
      <c r="E215" s="231"/>
      <c r="F215" s="230"/>
      <c r="G215" s="232"/>
      <c r="H215" s="228"/>
      <c r="I215" s="233"/>
      <c r="J215" s="230"/>
      <c r="K215" s="230"/>
      <c r="L215" s="230"/>
      <c r="M215" s="230"/>
      <c r="N215" s="230"/>
      <c r="O215" s="234"/>
      <c r="P215" s="228"/>
      <c r="Q215" s="230"/>
      <c r="R215" s="230"/>
      <c r="S215" s="230"/>
      <c r="T215" s="230"/>
      <c r="U215" s="230"/>
      <c r="V215" s="230"/>
      <c r="W215" s="230"/>
      <c r="X215" s="230"/>
      <c r="Y215" s="230"/>
      <c r="Z215" s="230"/>
      <c r="AA215" s="230"/>
      <c r="AB215" s="230"/>
      <c r="AC215" s="228"/>
      <c r="AD215" s="230"/>
      <c r="AE215" s="230"/>
      <c r="AF215" s="230"/>
      <c r="AG215" s="230"/>
      <c r="AH215" s="230"/>
      <c r="AI215" s="230"/>
    </row>
    <row r="216" spans="1:35" ht="15">
      <c r="A216" s="228"/>
      <c r="B216" s="229"/>
      <c r="C216" s="230"/>
      <c r="D216" s="231"/>
      <c r="E216" s="231"/>
      <c r="F216" s="230"/>
      <c r="G216" s="232"/>
      <c r="H216" s="228"/>
      <c r="I216" s="233"/>
      <c r="J216" s="230"/>
      <c r="K216" s="230"/>
      <c r="L216" s="230"/>
      <c r="M216" s="230"/>
      <c r="N216" s="230"/>
      <c r="O216" s="234"/>
      <c r="P216" s="228"/>
      <c r="Q216" s="230"/>
      <c r="R216" s="230"/>
      <c r="S216" s="230"/>
      <c r="T216" s="230"/>
      <c r="U216" s="230"/>
      <c r="V216" s="230"/>
      <c r="W216" s="230"/>
      <c r="X216" s="230"/>
      <c r="Y216" s="230"/>
      <c r="Z216" s="230"/>
      <c r="AA216" s="230"/>
      <c r="AB216" s="230"/>
      <c r="AC216" s="228"/>
      <c r="AD216" s="230"/>
      <c r="AE216" s="230"/>
      <c r="AF216" s="230"/>
      <c r="AG216" s="230"/>
      <c r="AH216" s="230"/>
      <c r="AI216" s="230"/>
    </row>
    <row r="217" spans="1:35" ht="15">
      <c r="A217" s="228"/>
      <c r="B217" s="229"/>
      <c r="C217" s="230"/>
      <c r="D217" s="231"/>
      <c r="E217" s="231"/>
      <c r="F217" s="230"/>
      <c r="G217" s="232"/>
      <c r="H217" s="228"/>
      <c r="I217" s="233"/>
      <c r="J217" s="230"/>
      <c r="K217" s="230"/>
      <c r="L217" s="230"/>
      <c r="M217" s="230"/>
      <c r="N217" s="230"/>
      <c r="O217" s="234"/>
      <c r="P217" s="228"/>
      <c r="Q217" s="230"/>
      <c r="R217" s="230"/>
      <c r="S217" s="230"/>
      <c r="T217" s="230"/>
      <c r="U217" s="230"/>
      <c r="V217" s="230"/>
      <c r="W217" s="230"/>
      <c r="X217" s="230"/>
      <c r="Y217" s="230"/>
      <c r="Z217" s="230"/>
      <c r="AA217" s="230"/>
      <c r="AB217" s="230"/>
      <c r="AC217" s="228"/>
      <c r="AD217" s="230"/>
      <c r="AE217" s="230"/>
      <c r="AF217" s="230"/>
      <c r="AG217" s="230"/>
      <c r="AH217" s="230"/>
      <c r="AI217" s="230"/>
    </row>
    <row r="218" spans="1:35" ht="15">
      <c r="A218" s="228"/>
      <c r="B218" s="229"/>
      <c r="C218" s="230"/>
      <c r="D218" s="231"/>
      <c r="E218" s="231"/>
      <c r="F218" s="230"/>
      <c r="G218" s="232"/>
      <c r="H218" s="228"/>
      <c r="I218" s="233"/>
      <c r="J218" s="230"/>
      <c r="K218" s="230"/>
      <c r="L218" s="230"/>
      <c r="M218" s="230"/>
      <c r="N218" s="230"/>
      <c r="O218" s="234"/>
      <c r="P218" s="228"/>
      <c r="Q218" s="230"/>
      <c r="R218" s="230"/>
      <c r="S218" s="230"/>
      <c r="T218" s="230"/>
      <c r="U218" s="230"/>
      <c r="V218" s="230"/>
      <c r="W218" s="230"/>
      <c r="X218" s="230"/>
      <c r="Y218" s="230"/>
      <c r="Z218" s="230"/>
      <c r="AA218" s="230"/>
      <c r="AB218" s="230"/>
      <c r="AC218" s="228"/>
      <c r="AD218" s="230"/>
      <c r="AE218" s="230"/>
      <c r="AF218" s="230"/>
      <c r="AG218" s="230"/>
      <c r="AH218" s="230"/>
      <c r="AI218" s="230"/>
    </row>
    <row r="219" spans="1:35" ht="15">
      <c r="A219" s="228"/>
      <c r="B219" s="229"/>
      <c r="C219" s="230"/>
      <c r="D219" s="231"/>
      <c r="E219" s="231"/>
      <c r="F219" s="230"/>
      <c r="G219" s="232"/>
      <c r="H219" s="228"/>
      <c r="I219" s="233"/>
      <c r="J219" s="230"/>
      <c r="K219" s="230"/>
      <c r="L219" s="230"/>
      <c r="M219" s="230"/>
      <c r="N219" s="230"/>
      <c r="O219" s="234"/>
      <c r="P219" s="228"/>
      <c r="Q219" s="230"/>
      <c r="R219" s="230"/>
      <c r="S219" s="230"/>
      <c r="T219" s="230"/>
      <c r="U219" s="230"/>
      <c r="V219" s="230"/>
      <c r="W219" s="230"/>
      <c r="X219" s="230"/>
      <c r="Y219" s="230"/>
      <c r="Z219" s="230"/>
      <c r="AA219" s="230"/>
      <c r="AB219" s="230"/>
      <c r="AC219" s="228"/>
      <c r="AD219" s="230"/>
      <c r="AE219" s="230"/>
      <c r="AF219" s="230"/>
      <c r="AG219" s="230"/>
      <c r="AH219" s="230"/>
      <c r="AI219" s="230"/>
    </row>
    <row r="220" spans="1:35" ht="15">
      <c r="A220" s="228"/>
      <c r="B220" s="229"/>
      <c r="C220" s="230"/>
      <c r="D220" s="231"/>
      <c r="E220" s="231"/>
      <c r="F220" s="230"/>
      <c r="G220" s="232"/>
      <c r="H220" s="228"/>
      <c r="I220" s="233"/>
      <c r="J220" s="230"/>
      <c r="K220" s="230"/>
      <c r="L220" s="230"/>
      <c r="M220" s="230"/>
      <c r="N220" s="230"/>
      <c r="O220" s="234"/>
      <c r="P220" s="228"/>
      <c r="Q220" s="230"/>
      <c r="R220" s="230"/>
      <c r="S220" s="230"/>
      <c r="T220" s="230"/>
      <c r="U220" s="230"/>
      <c r="V220" s="230"/>
      <c r="W220" s="230"/>
      <c r="X220" s="230"/>
      <c r="Y220" s="230"/>
      <c r="Z220" s="230"/>
      <c r="AA220" s="230"/>
      <c r="AB220" s="230"/>
      <c r="AC220" s="228"/>
      <c r="AD220" s="230"/>
      <c r="AE220" s="230"/>
      <c r="AF220" s="230"/>
      <c r="AG220" s="230"/>
      <c r="AH220" s="230"/>
      <c r="AI220" s="230"/>
    </row>
    <row r="221" spans="1:35" ht="15">
      <c r="A221" s="228"/>
      <c r="B221" s="229"/>
      <c r="C221" s="230"/>
      <c r="D221" s="231"/>
      <c r="E221" s="231"/>
      <c r="F221" s="230"/>
      <c r="G221" s="232"/>
      <c r="H221" s="228"/>
      <c r="I221" s="233"/>
      <c r="J221" s="230"/>
      <c r="K221" s="230"/>
      <c r="L221" s="230"/>
      <c r="M221" s="230"/>
      <c r="N221" s="230"/>
      <c r="O221" s="234"/>
      <c r="P221" s="228"/>
      <c r="Q221" s="230"/>
      <c r="R221" s="230"/>
      <c r="S221" s="230"/>
      <c r="T221" s="230"/>
      <c r="U221" s="230"/>
      <c r="V221" s="230"/>
      <c r="W221" s="230"/>
      <c r="X221" s="230"/>
      <c r="Y221" s="230"/>
      <c r="Z221" s="230"/>
      <c r="AA221" s="230"/>
      <c r="AB221" s="230"/>
      <c r="AC221" s="228"/>
      <c r="AD221" s="230"/>
      <c r="AE221" s="230"/>
      <c r="AF221" s="230"/>
      <c r="AG221" s="230"/>
      <c r="AH221" s="230"/>
      <c r="AI221" s="230"/>
    </row>
    <row r="222" spans="1:35" ht="15">
      <c r="A222" s="228"/>
      <c r="B222" s="229"/>
      <c r="C222" s="230"/>
      <c r="D222" s="231"/>
      <c r="E222" s="231"/>
      <c r="F222" s="230"/>
      <c r="G222" s="232"/>
      <c r="H222" s="228"/>
      <c r="I222" s="233"/>
      <c r="J222" s="230"/>
      <c r="K222" s="230"/>
      <c r="L222" s="230"/>
      <c r="M222" s="230"/>
      <c r="N222" s="230"/>
      <c r="O222" s="234"/>
      <c r="P222" s="228"/>
      <c r="Q222" s="230"/>
      <c r="R222" s="230"/>
      <c r="S222" s="230"/>
      <c r="T222" s="230"/>
      <c r="U222" s="230"/>
      <c r="V222" s="230"/>
      <c r="W222" s="230"/>
      <c r="X222" s="230"/>
      <c r="Y222" s="230"/>
      <c r="Z222" s="230"/>
      <c r="AA222" s="230"/>
      <c r="AB222" s="230"/>
      <c r="AC222" s="228"/>
      <c r="AD222" s="230"/>
      <c r="AE222" s="230"/>
      <c r="AF222" s="230"/>
      <c r="AG222" s="230"/>
      <c r="AH222" s="230"/>
      <c r="AI222" s="230"/>
    </row>
    <row r="223" spans="1:35" ht="15">
      <c r="A223" s="228"/>
      <c r="B223" s="229"/>
      <c r="C223" s="230"/>
      <c r="D223" s="231"/>
      <c r="E223" s="231"/>
      <c r="F223" s="230"/>
      <c r="G223" s="232"/>
      <c r="H223" s="228"/>
      <c r="I223" s="233"/>
      <c r="J223" s="230"/>
      <c r="K223" s="230"/>
      <c r="L223" s="230"/>
      <c r="M223" s="230"/>
      <c r="N223" s="230"/>
      <c r="O223" s="234"/>
      <c r="P223" s="228"/>
      <c r="Q223" s="230"/>
      <c r="R223" s="230"/>
      <c r="S223" s="230"/>
      <c r="T223" s="230"/>
      <c r="U223" s="230"/>
      <c r="V223" s="230"/>
      <c r="W223" s="230"/>
      <c r="X223" s="230"/>
      <c r="Y223" s="230"/>
      <c r="Z223" s="230"/>
      <c r="AA223" s="230"/>
      <c r="AB223" s="230"/>
      <c r="AC223" s="228"/>
      <c r="AD223" s="230"/>
      <c r="AE223" s="230"/>
      <c r="AF223" s="230"/>
      <c r="AG223" s="230"/>
      <c r="AH223" s="230"/>
      <c r="AI223" s="230"/>
    </row>
    <row r="224" spans="1:35" ht="15">
      <c r="A224" s="228"/>
      <c r="B224" s="229"/>
      <c r="C224" s="230"/>
      <c r="D224" s="231"/>
      <c r="E224" s="231"/>
      <c r="F224" s="230"/>
      <c r="G224" s="232"/>
      <c r="H224" s="228"/>
      <c r="I224" s="233"/>
      <c r="J224" s="230"/>
      <c r="K224" s="230"/>
      <c r="L224" s="230"/>
      <c r="M224" s="230"/>
      <c r="N224" s="230"/>
      <c r="O224" s="234"/>
      <c r="P224" s="228"/>
      <c r="Q224" s="230"/>
      <c r="R224" s="230"/>
      <c r="S224" s="230"/>
      <c r="T224" s="230"/>
      <c r="U224" s="230"/>
      <c r="V224" s="230"/>
      <c r="W224" s="230"/>
      <c r="X224" s="230"/>
      <c r="Y224" s="230"/>
      <c r="Z224" s="230"/>
      <c r="AA224" s="230"/>
      <c r="AB224" s="230"/>
      <c r="AC224" s="228"/>
      <c r="AD224" s="230"/>
      <c r="AE224" s="230"/>
      <c r="AF224" s="230"/>
      <c r="AG224" s="230"/>
      <c r="AH224" s="230"/>
      <c r="AI224" s="230"/>
    </row>
    <row r="225" spans="1:35" ht="15">
      <c r="A225" s="228"/>
      <c r="B225" s="229"/>
      <c r="C225" s="230"/>
      <c r="D225" s="231"/>
      <c r="E225" s="231"/>
      <c r="F225" s="230"/>
      <c r="G225" s="232"/>
      <c r="H225" s="228"/>
      <c r="I225" s="233"/>
      <c r="J225" s="230"/>
      <c r="K225" s="230"/>
      <c r="L225" s="230"/>
      <c r="M225" s="230"/>
      <c r="N225" s="230"/>
      <c r="O225" s="234"/>
      <c r="P225" s="228"/>
      <c r="Q225" s="230"/>
      <c r="R225" s="230"/>
      <c r="S225" s="230"/>
      <c r="T225" s="230"/>
      <c r="U225" s="230"/>
      <c r="V225" s="230"/>
      <c r="W225" s="230"/>
      <c r="X225" s="230"/>
      <c r="Y225" s="230"/>
      <c r="Z225" s="230"/>
      <c r="AA225" s="230"/>
      <c r="AB225" s="230"/>
      <c r="AC225" s="228"/>
      <c r="AD225" s="230"/>
      <c r="AE225" s="230"/>
      <c r="AF225" s="230"/>
      <c r="AG225" s="230"/>
      <c r="AH225" s="230"/>
      <c r="AI225" s="230"/>
    </row>
    <row r="226" spans="1:35" ht="15">
      <c r="A226" s="228"/>
      <c r="B226" s="229"/>
      <c r="C226" s="230"/>
      <c r="D226" s="231"/>
      <c r="E226" s="231"/>
      <c r="F226" s="230"/>
      <c r="G226" s="232"/>
      <c r="H226" s="228"/>
      <c r="I226" s="233"/>
      <c r="J226" s="230"/>
      <c r="K226" s="230"/>
      <c r="L226" s="230"/>
      <c r="M226" s="230"/>
      <c r="N226" s="230"/>
      <c r="O226" s="234"/>
      <c r="P226" s="228"/>
      <c r="Q226" s="230"/>
      <c r="R226" s="230"/>
      <c r="S226" s="230"/>
      <c r="T226" s="230"/>
      <c r="U226" s="230"/>
      <c r="V226" s="230"/>
      <c r="W226" s="230"/>
      <c r="X226" s="230"/>
      <c r="Y226" s="230"/>
      <c r="Z226" s="230"/>
      <c r="AA226" s="230"/>
      <c r="AB226" s="230"/>
      <c r="AC226" s="228"/>
      <c r="AD226" s="230"/>
      <c r="AE226" s="230"/>
      <c r="AF226" s="230"/>
      <c r="AG226" s="230"/>
      <c r="AH226" s="230"/>
      <c r="AI226" s="230"/>
    </row>
    <row r="227" spans="1:35" ht="15">
      <c r="A227" s="228"/>
      <c r="B227" s="229"/>
      <c r="C227" s="230"/>
      <c r="D227" s="231"/>
      <c r="E227" s="231"/>
      <c r="F227" s="230"/>
      <c r="G227" s="232"/>
      <c r="H227" s="228"/>
      <c r="I227" s="233"/>
      <c r="J227" s="230"/>
      <c r="K227" s="230"/>
      <c r="L227" s="230"/>
      <c r="M227" s="230"/>
      <c r="N227" s="230"/>
      <c r="O227" s="234"/>
      <c r="P227" s="228"/>
      <c r="Q227" s="230"/>
      <c r="R227" s="230"/>
      <c r="S227" s="230"/>
      <c r="T227" s="230"/>
      <c r="U227" s="230"/>
      <c r="V227" s="230"/>
      <c r="W227" s="230"/>
      <c r="X227" s="230"/>
      <c r="Y227" s="230"/>
      <c r="Z227" s="230"/>
      <c r="AA227" s="230"/>
      <c r="AB227" s="230"/>
      <c r="AC227" s="228"/>
      <c r="AD227" s="230"/>
      <c r="AE227" s="230"/>
      <c r="AF227" s="230"/>
      <c r="AG227" s="230"/>
      <c r="AH227" s="230"/>
      <c r="AI227" s="230"/>
    </row>
    <row r="228" spans="1:35" ht="15">
      <c r="A228" s="228"/>
      <c r="B228" s="229"/>
      <c r="C228" s="230"/>
      <c r="D228" s="231"/>
      <c r="E228" s="231"/>
      <c r="F228" s="230"/>
      <c r="G228" s="232"/>
      <c r="H228" s="228"/>
      <c r="I228" s="233"/>
      <c r="J228" s="230"/>
      <c r="K228" s="230"/>
      <c r="L228" s="230"/>
      <c r="M228" s="230"/>
      <c r="N228" s="230"/>
      <c r="O228" s="234"/>
      <c r="P228" s="228"/>
      <c r="Q228" s="230"/>
      <c r="R228" s="230"/>
      <c r="S228" s="230"/>
      <c r="T228" s="230"/>
      <c r="U228" s="230"/>
      <c r="V228" s="230"/>
      <c r="W228" s="230"/>
      <c r="X228" s="230"/>
      <c r="Y228" s="230"/>
      <c r="Z228" s="230"/>
      <c r="AA228" s="230"/>
      <c r="AB228" s="230"/>
      <c r="AC228" s="228"/>
      <c r="AD228" s="230"/>
      <c r="AE228" s="230"/>
      <c r="AF228" s="230"/>
      <c r="AG228" s="230"/>
      <c r="AH228" s="230"/>
      <c r="AI228" s="230"/>
    </row>
    <row r="229" spans="1:35" ht="15">
      <c r="A229" s="228"/>
      <c r="B229" s="229"/>
      <c r="C229" s="230"/>
      <c r="D229" s="231"/>
      <c r="E229" s="231"/>
      <c r="F229" s="230"/>
      <c r="G229" s="232"/>
      <c r="H229" s="228"/>
      <c r="I229" s="233"/>
      <c r="J229" s="230"/>
      <c r="K229" s="230"/>
      <c r="L229" s="230"/>
      <c r="M229" s="230"/>
      <c r="N229" s="230"/>
      <c r="O229" s="234"/>
      <c r="P229" s="228"/>
      <c r="Q229" s="230"/>
      <c r="R229" s="230"/>
      <c r="S229" s="230"/>
      <c r="T229" s="230"/>
      <c r="U229" s="230"/>
      <c r="V229" s="230"/>
      <c r="W229" s="230"/>
      <c r="X229" s="230"/>
      <c r="Y229" s="230"/>
      <c r="Z229" s="230"/>
      <c r="AA229" s="230"/>
      <c r="AB229" s="230"/>
      <c r="AC229" s="228"/>
      <c r="AD229" s="230"/>
      <c r="AE229" s="230"/>
      <c r="AF229" s="230"/>
      <c r="AG229" s="230"/>
      <c r="AH229" s="230"/>
      <c r="AI229" s="230"/>
    </row>
    <row r="230" spans="1:35" ht="15">
      <c r="A230" s="228"/>
      <c r="B230" s="229"/>
      <c r="C230" s="230"/>
      <c r="D230" s="231"/>
      <c r="E230" s="231"/>
      <c r="F230" s="230"/>
      <c r="G230" s="232"/>
      <c r="H230" s="228"/>
      <c r="I230" s="233"/>
      <c r="J230" s="230"/>
      <c r="K230" s="230"/>
      <c r="L230" s="230"/>
      <c r="M230" s="230"/>
      <c r="N230" s="230"/>
      <c r="O230" s="234"/>
      <c r="P230" s="228"/>
      <c r="Q230" s="230"/>
      <c r="R230" s="230"/>
      <c r="S230" s="230"/>
      <c r="T230" s="230"/>
      <c r="U230" s="230"/>
      <c r="V230" s="230"/>
      <c r="W230" s="230"/>
      <c r="X230" s="230"/>
      <c r="Y230" s="230"/>
      <c r="Z230" s="230"/>
      <c r="AA230" s="230"/>
      <c r="AB230" s="230"/>
      <c r="AC230" s="228"/>
      <c r="AD230" s="230"/>
      <c r="AE230" s="230"/>
      <c r="AF230" s="230"/>
      <c r="AG230" s="230"/>
      <c r="AH230" s="230"/>
      <c r="AI230" s="230"/>
    </row>
    <row r="231" spans="1:35" ht="15">
      <c r="A231" s="228"/>
      <c r="B231" s="229"/>
      <c r="C231" s="230"/>
      <c r="D231" s="231"/>
      <c r="E231" s="231"/>
      <c r="F231" s="230"/>
      <c r="G231" s="232"/>
      <c r="H231" s="228"/>
      <c r="I231" s="233"/>
      <c r="J231" s="230"/>
      <c r="K231" s="230"/>
      <c r="L231" s="230"/>
      <c r="M231" s="230"/>
      <c r="N231" s="230"/>
      <c r="O231" s="234"/>
      <c r="P231" s="228"/>
      <c r="Q231" s="230"/>
      <c r="R231" s="230"/>
      <c r="S231" s="230"/>
      <c r="T231" s="230"/>
      <c r="U231" s="230"/>
      <c r="V231" s="230"/>
      <c r="W231" s="230"/>
      <c r="X231" s="230"/>
      <c r="Y231" s="230"/>
      <c r="Z231" s="230"/>
      <c r="AA231" s="230"/>
      <c r="AB231" s="230"/>
      <c r="AC231" s="228"/>
      <c r="AD231" s="230"/>
      <c r="AE231" s="230"/>
      <c r="AF231" s="230"/>
      <c r="AG231" s="230"/>
      <c r="AH231" s="230"/>
      <c r="AI231" s="230"/>
    </row>
    <row r="232" spans="1:35" ht="15">
      <c r="A232" s="228"/>
      <c r="B232" s="229"/>
      <c r="C232" s="230"/>
      <c r="D232" s="231"/>
      <c r="E232" s="231"/>
      <c r="F232" s="230"/>
      <c r="G232" s="232"/>
      <c r="H232" s="228"/>
      <c r="I232" s="233"/>
      <c r="J232" s="230"/>
      <c r="K232" s="230"/>
      <c r="L232" s="230"/>
      <c r="M232" s="230"/>
      <c r="N232" s="230"/>
      <c r="O232" s="234"/>
      <c r="P232" s="228"/>
      <c r="Q232" s="230"/>
      <c r="R232" s="230"/>
      <c r="S232" s="230"/>
      <c r="T232" s="230"/>
      <c r="U232" s="230"/>
      <c r="V232" s="230"/>
      <c r="W232" s="230"/>
      <c r="X232" s="230"/>
      <c r="Y232" s="230"/>
      <c r="Z232" s="230"/>
      <c r="AA232" s="230"/>
      <c r="AB232" s="230"/>
      <c r="AC232" s="228"/>
      <c r="AD232" s="230"/>
      <c r="AE232" s="230"/>
      <c r="AF232" s="230"/>
      <c r="AG232" s="230"/>
      <c r="AH232" s="230"/>
      <c r="AI232" s="230"/>
    </row>
    <row r="233" spans="1:35" ht="15">
      <c r="A233" s="228"/>
      <c r="B233" s="229"/>
      <c r="C233" s="230"/>
      <c r="D233" s="231"/>
      <c r="E233" s="231"/>
      <c r="F233" s="230"/>
      <c r="G233" s="232"/>
      <c r="H233" s="228"/>
      <c r="I233" s="233"/>
      <c r="J233" s="230"/>
      <c r="K233" s="230"/>
      <c r="L233" s="230"/>
      <c r="M233" s="230"/>
      <c r="N233" s="230"/>
      <c r="O233" s="234"/>
      <c r="P233" s="228"/>
      <c r="Q233" s="230"/>
      <c r="R233" s="230"/>
      <c r="S233" s="230"/>
      <c r="T233" s="230"/>
      <c r="U233" s="230"/>
      <c r="V233" s="230"/>
      <c r="W233" s="230"/>
      <c r="X233" s="230"/>
      <c r="Y233" s="230"/>
      <c r="Z233" s="230"/>
      <c r="AA233" s="230"/>
      <c r="AB233" s="230"/>
      <c r="AC233" s="228"/>
      <c r="AD233" s="230"/>
      <c r="AE233" s="230"/>
      <c r="AF233" s="230"/>
      <c r="AG233" s="230"/>
      <c r="AH233" s="230"/>
      <c r="AI233" s="230"/>
    </row>
    <row r="234" spans="1:35" ht="15">
      <c r="A234" s="228"/>
      <c r="B234" s="229"/>
      <c r="C234" s="230"/>
      <c r="D234" s="231"/>
      <c r="E234" s="231"/>
      <c r="F234" s="230"/>
      <c r="G234" s="232"/>
      <c r="H234" s="228"/>
      <c r="I234" s="233"/>
      <c r="J234" s="230"/>
      <c r="K234" s="230"/>
      <c r="L234" s="230"/>
      <c r="M234" s="230"/>
      <c r="N234" s="230"/>
      <c r="O234" s="234"/>
      <c r="P234" s="228"/>
      <c r="Q234" s="230"/>
      <c r="R234" s="230"/>
      <c r="S234" s="230"/>
      <c r="T234" s="230"/>
      <c r="U234" s="230"/>
      <c r="V234" s="230"/>
      <c r="W234" s="230"/>
      <c r="X234" s="230"/>
      <c r="Y234" s="230"/>
      <c r="Z234" s="230"/>
      <c r="AA234" s="230"/>
      <c r="AB234" s="230"/>
      <c r="AC234" s="228"/>
      <c r="AD234" s="230"/>
      <c r="AE234" s="230"/>
      <c r="AF234" s="230"/>
      <c r="AG234" s="230"/>
      <c r="AH234" s="230"/>
      <c r="AI234" s="230"/>
    </row>
    <row r="235" spans="1:35" ht="15">
      <c r="A235" s="228"/>
      <c r="B235" s="229"/>
      <c r="C235" s="230"/>
      <c r="D235" s="231"/>
      <c r="E235" s="231"/>
      <c r="F235" s="230"/>
      <c r="G235" s="232"/>
      <c r="H235" s="228"/>
      <c r="I235" s="233"/>
      <c r="J235" s="230"/>
      <c r="K235" s="230"/>
      <c r="L235" s="230"/>
      <c r="M235" s="230"/>
      <c r="N235" s="230"/>
      <c r="O235" s="234"/>
      <c r="P235" s="228"/>
      <c r="Q235" s="230"/>
      <c r="R235" s="230"/>
      <c r="S235" s="230"/>
      <c r="T235" s="230"/>
      <c r="U235" s="230"/>
      <c r="V235" s="230"/>
      <c r="W235" s="230"/>
      <c r="X235" s="230"/>
      <c r="Y235" s="230"/>
      <c r="Z235" s="230"/>
      <c r="AA235" s="230"/>
      <c r="AB235" s="230"/>
      <c r="AC235" s="228"/>
      <c r="AD235" s="230"/>
      <c r="AE235" s="230"/>
      <c r="AF235" s="230"/>
      <c r="AG235" s="230"/>
      <c r="AH235" s="230"/>
      <c r="AI235" s="230"/>
    </row>
    <row r="236" spans="1:35" ht="15">
      <c r="A236" s="228"/>
      <c r="B236" s="229"/>
      <c r="C236" s="230"/>
      <c r="D236" s="231"/>
      <c r="E236" s="231"/>
      <c r="F236" s="230"/>
      <c r="G236" s="232"/>
      <c r="H236" s="228"/>
      <c r="I236" s="233"/>
      <c r="J236" s="230"/>
      <c r="K236" s="230"/>
      <c r="L236" s="230"/>
      <c r="M236" s="230"/>
      <c r="N236" s="230"/>
      <c r="O236" s="234"/>
      <c r="P236" s="228"/>
      <c r="Q236" s="230"/>
      <c r="R236" s="230"/>
      <c r="S236" s="230"/>
      <c r="T236" s="230"/>
      <c r="U236" s="230"/>
      <c r="V236" s="230"/>
      <c r="W236" s="230"/>
      <c r="X236" s="230"/>
      <c r="Y236" s="230"/>
      <c r="Z236" s="230"/>
      <c r="AA236" s="230"/>
      <c r="AB236" s="230"/>
      <c r="AC236" s="228"/>
      <c r="AD236" s="230"/>
      <c r="AE236" s="230"/>
      <c r="AF236" s="230"/>
      <c r="AG236" s="230"/>
      <c r="AH236" s="230"/>
      <c r="AI236" s="230"/>
    </row>
    <row r="237" spans="1:35" ht="15">
      <c r="A237" s="228"/>
      <c r="B237" s="229"/>
      <c r="C237" s="230"/>
      <c r="D237" s="231"/>
      <c r="E237" s="231"/>
      <c r="F237" s="230"/>
      <c r="G237" s="232"/>
      <c r="H237" s="228"/>
      <c r="I237" s="233"/>
      <c r="J237" s="230"/>
      <c r="K237" s="230"/>
      <c r="L237" s="230"/>
      <c r="M237" s="230"/>
      <c r="N237" s="230"/>
      <c r="O237" s="234"/>
      <c r="P237" s="228"/>
      <c r="Q237" s="230"/>
      <c r="R237" s="230"/>
      <c r="S237" s="230"/>
      <c r="T237" s="230"/>
      <c r="U237" s="230"/>
      <c r="V237" s="230"/>
      <c r="W237" s="230"/>
      <c r="X237" s="230"/>
      <c r="Y237" s="230"/>
      <c r="Z237" s="230"/>
      <c r="AA237" s="230"/>
      <c r="AB237" s="230"/>
      <c r="AC237" s="228"/>
      <c r="AD237" s="230"/>
      <c r="AE237" s="230"/>
      <c r="AF237" s="230"/>
      <c r="AG237" s="230"/>
      <c r="AH237" s="230"/>
      <c r="AI237" s="230"/>
    </row>
    <row r="238" spans="1:35" ht="15">
      <c r="A238" s="228"/>
      <c r="B238" s="229"/>
      <c r="C238" s="230"/>
      <c r="D238" s="231"/>
      <c r="E238" s="231"/>
      <c r="F238" s="230"/>
      <c r="G238" s="232"/>
      <c r="H238" s="228"/>
      <c r="I238" s="233"/>
      <c r="J238" s="230"/>
      <c r="K238" s="230"/>
      <c r="L238" s="230"/>
      <c r="M238" s="230"/>
      <c r="N238" s="230"/>
      <c r="O238" s="234"/>
      <c r="P238" s="228"/>
      <c r="Q238" s="230"/>
      <c r="R238" s="230"/>
      <c r="S238" s="230"/>
      <c r="T238" s="230"/>
      <c r="U238" s="230"/>
      <c r="V238" s="230"/>
      <c r="W238" s="230"/>
      <c r="X238" s="230"/>
      <c r="Y238" s="230"/>
      <c r="Z238" s="230"/>
      <c r="AA238" s="230"/>
      <c r="AB238" s="230"/>
      <c r="AC238" s="228"/>
      <c r="AD238" s="230"/>
      <c r="AE238" s="230"/>
      <c r="AF238" s="230"/>
      <c r="AG238" s="230"/>
      <c r="AH238" s="230"/>
      <c r="AI238" s="230"/>
    </row>
    <row r="239" spans="1:35" ht="15">
      <c r="A239" s="228"/>
      <c r="B239" s="229"/>
      <c r="C239" s="230"/>
      <c r="D239" s="231"/>
      <c r="E239" s="231"/>
      <c r="F239" s="230"/>
      <c r="G239" s="232"/>
      <c r="H239" s="228"/>
      <c r="I239" s="233"/>
      <c r="J239" s="230"/>
      <c r="K239" s="230"/>
      <c r="L239" s="230"/>
      <c r="M239" s="230"/>
      <c r="N239" s="230"/>
      <c r="O239" s="234"/>
      <c r="P239" s="228"/>
      <c r="Q239" s="230"/>
      <c r="R239" s="230"/>
      <c r="S239" s="230"/>
      <c r="T239" s="230"/>
      <c r="U239" s="230"/>
      <c r="V239" s="230"/>
      <c r="W239" s="230"/>
      <c r="X239" s="230"/>
      <c r="Y239" s="230"/>
      <c r="Z239" s="230"/>
      <c r="AA239" s="230"/>
      <c r="AB239" s="230"/>
      <c r="AC239" s="228"/>
      <c r="AD239" s="230"/>
      <c r="AE239" s="230"/>
      <c r="AF239" s="230"/>
      <c r="AG239" s="230"/>
      <c r="AH239" s="230"/>
      <c r="AI239" s="230"/>
    </row>
    <row r="240" spans="1:35" ht="15">
      <c r="A240" s="228"/>
      <c r="B240" s="229"/>
      <c r="C240" s="230"/>
      <c r="D240" s="231"/>
      <c r="E240" s="231"/>
      <c r="F240" s="230"/>
      <c r="G240" s="232"/>
      <c r="H240" s="228"/>
      <c r="I240" s="233"/>
      <c r="J240" s="230"/>
      <c r="K240" s="230"/>
      <c r="L240" s="230"/>
      <c r="M240" s="230"/>
      <c r="N240" s="230"/>
      <c r="O240" s="234"/>
      <c r="P240" s="228"/>
      <c r="Q240" s="230"/>
      <c r="R240" s="230"/>
      <c r="S240" s="230"/>
      <c r="T240" s="230"/>
      <c r="U240" s="230"/>
      <c r="V240" s="230"/>
      <c r="W240" s="230"/>
      <c r="X240" s="230"/>
      <c r="Y240" s="230"/>
      <c r="Z240" s="230"/>
      <c r="AA240" s="230"/>
      <c r="AB240" s="230"/>
      <c r="AC240" s="228"/>
      <c r="AD240" s="230"/>
      <c r="AE240" s="230"/>
      <c r="AF240" s="230"/>
      <c r="AG240" s="230"/>
      <c r="AH240" s="230"/>
      <c r="AI240" s="230"/>
    </row>
    <row r="241" spans="1:35" ht="15">
      <c r="A241" s="228"/>
      <c r="B241" s="229"/>
      <c r="C241" s="230"/>
      <c r="D241" s="231"/>
      <c r="E241" s="231"/>
      <c r="F241" s="230"/>
      <c r="G241" s="232"/>
      <c r="H241" s="228"/>
      <c r="I241" s="233"/>
      <c r="J241" s="230"/>
      <c r="K241" s="230"/>
      <c r="L241" s="230"/>
      <c r="M241" s="230"/>
      <c r="N241" s="230"/>
      <c r="O241" s="234"/>
      <c r="P241" s="228"/>
      <c r="Q241" s="230"/>
      <c r="R241" s="230"/>
      <c r="S241" s="230"/>
      <c r="T241" s="230"/>
      <c r="U241" s="230"/>
      <c r="V241" s="230"/>
      <c r="W241" s="230"/>
      <c r="X241" s="230"/>
      <c r="Y241" s="230"/>
      <c r="Z241" s="230"/>
      <c r="AA241" s="230"/>
      <c r="AB241" s="230"/>
      <c r="AC241" s="228"/>
      <c r="AD241" s="230"/>
      <c r="AE241" s="230"/>
      <c r="AF241" s="230"/>
      <c r="AG241" s="230"/>
      <c r="AH241" s="230"/>
      <c r="AI241" s="230"/>
    </row>
    <row r="242" spans="1:35" ht="15">
      <c r="A242" s="228"/>
      <c r="B242" s="229"/>
      <c r="C242" s="230"/>
      <c r="D242" s="231"/>
      <c r="E242" s="231"/>
      <c r="F242" s="230"/>
      <c r="G242" s="232"/>
      <c r="H242" s="228"/>
      <c r="I242" s="233"/>
      <c r="J242" s="230"/>
      <c r="K242" s="230"/>
      <c r="L242" s="230"/>
      <c r="M242" s="230"/>
      <c r="N242" s="230"/>
      <c r="O242" s="234"/>
      <c r="P242" s="228"/>
      <c r="Q242" s="230"/>
      <c r="R242" s="230"/>
      <c r="S242" s="230"/>
      <c r="T242" s="230"/>
      <c r="U242" s="230"/>
      <c r="V242" s="230"/>
      <c r="W242" s="230"/>
      <c r="X242" s="230"/>
      <c r="Y242" s="230"/>
      <c r="Z242" s="230"/>
      <c r="AA242" s="230"/>
      <c r="AB242" s="230"/>
      <c r="AC242" s="228"/>
      <c r="AD242" s="230"/>
      <c r="AE242" s="230"/>
      <c r="AF242" s="230"/>
      <c r="AG242" s="230"/>
      <c r="AH242" s="230"/>
      <c r="AI242" s="230"/>
    </row>
    <row r="243" spans="1:35" ht="15">
      <c r="A243" s="228"/>
      <c r="B243" s="229"/>
      <c r="C243" s="230"/>
      <c r="D243" s="231"/>
      <c r="E243" s="231"/>
      <c r="F243" s="230"/>
      <c r="G243" s="232"/>
      <c r="H243" s="228"/>
      <c r="I243" s="233"/>
      <c r="J243" s="230"/>
      <c r="K243" s="230"/>
      <c r="L243" s="230"/>
      <c r="M243" s="230"/>
      <c r="N243" s="230"/>
      <c r="O243" s="234"/>
      <c r="P243" s="228"/>
      <c r="Q243" s="230"/>
      <c r="R243" s="230"/>
      <c r="S243" s="230"/>
      <c r="T243" s="230"/>
      <c r="U243" s="230"/>
      <c r="V243" s="230"/>
      <c r="W243" s="230"/>
      <c r="X243" s="230"/>
      <c r="Y243" s="230"/>
      <c r="Z243" s="230"/>
      <c r="AA243" s="230"/>
      <c r="AB243" s="230"/>
      <c r="AC243" s="228"/>
      <c r="AD243" s="230"/>
      <c r="AE243" s="230"/>
      <c r="AF243" s="230"/>
      <c r="AG243" s="230"/>
      <c r="AH243" s="230"/>
      <c r="AI243" s="230"/>
    </row>
    <row r="244" spans="1:35" ht="15">
      <c r="A244" s="228"/>
      <c r="B244" s="229"/>
      <c r="C244" s="230"/>
      <c r="D244" s="231"/>
      <c r="E244" s="231"/>
      <c r="F244" s="230"/>
      <c r="G244" s="232"/>
      <c r="H244" s="228"/>
      <c r="I244" s="233"/>
      <c r="J244" s="230"/>
      <c r="K244" s="230"/>
      <c r="L244" s="230"/>
      <c r="M244" s="230"/>
      <c r="N244" s="230"/>
      <c r="O244" s="234"/>
      <c r="P244" s="228"/>
      <c r="Q244" s="230"/>
      <c r="R244" s="230"/>
      <c r="S244" s="230"/>
      <c r="T244" s="230"/>
      <c r="U244" s="230"/>
      <c r="V244" s="230"/>
      <c r="W244" s="230"/>
      <c r="X244" s="230"/>
      <c r="Y244" s="230"/>
      <c r="Z244" s="230"/>
      <c r="AA244" s="230"/>
      <c r="AB244" s="230"/>
      <c r="AC244" s="228"/>
      <c r="AD244" s="230"/>
      <c r="AE244" s="230"/>
      <c r="AF244" s="230"/>
      <c r="AG244" s="230"/>
      <c r="AH244" s="230"/>
      <c r="AI244" s="230"/>
    </row>
    <row r="245" spans="1:35" ht="15">
      <c r="A245" s="228"/>
      <c r="B245" s="229"/>
      <c r="C245" s="230"/>
      <c r="D245" s="231"/>
      <c r="E245" s="231"/>
      <c r="F245" s="230"/>
      <c r="G245" s="232"/>
      <c r="H245" s="228"/>
      <c r="I245" s="233"/>
      <c r="J245" s="230"/>
      <c r="K245" s="230"/>
      <c r="L245" s="230"/>
      <c r="M245" s="230"/>
      <c r="N245" s="230"/>
      <c r="O245" s="234"/>
      <c r="P245" s="228"/>
      <c r="Q245" s="230"/>
      <c r="R245" s="230"/>
      <c r="S245" s="230"/>
      <c r="T245" s="230"/>
      <c r="U245" s="230"/>
      <c r="V245" s="230"/>
      <c r="W245" s="230"/>
      <c r="X245" s="230"/>
      <c r="Y245" s="230"/>
      <c r="Z245" s="230"/>
      <c r="AA245" s="230"/>
      <c r="AB245" s="230"/>
      <c r="AC245" s="228"/>
      <c r="AD245" s="230"/>
      <c r="AE245" s="230"/>
      <c r="AF245" s="230"/>
      <c r="AG245" s="230"/>
      <c r="AH245" s="230"/>
      <c r="AI245" s="230"/>
    </row>
    <row r="246" spans="1:35" ht="15">
      <c r="A246" s="228"/>
      <c r="B246" s="229"/>
      <c r="C246" s="230"/>
      <c r="D246" s="231"/>
      <c r="E246" s="231"/>
      <c r="F246" s="230"/>
      <c r="G246" s="232"/>
      <c r="H246" s="228"/>
      <c r="I246" s="233"/>
      <c r="J246" s="230"/>
      <c r="K246" s="230"/>
      <c r="L246" s="230"/>
      <c r="M246" s="230"/>
      <c r="N246" s="230"/>
      <c r="O246" s="234"/>
      <c r="P246" s="228"/>
      <c r="Q246" s="230"/>
      <c r="R246" s="230"/>
      <c r="S246" s="230"/>
      <c r="T246" s="230"/>
      <c r="U246" s="230"/>
      <c r="V246" s="230"/>
      <c r="W246" s="230"/>
      <c r="X246" s="230"/>
      <c r="Y246" s="230"/>
      <c r="Z246" s="230"/>
      <c r="AA246" s="230"/>
      <c r="AB246" s="230"/>
      <c r="AC246" s="228"/>
      <c r="AD246" s="230"/>
      <c r="AE246" s="230"/>
      <c r="AF246" s="230"/>
      <c r="AG246" s="230"/>
      <c r="AH246" s="230"/>
      <c r="AI246" s="230"/>
    </row>
    <row r="247" spans="1:35" ht="15">
      <c r="A247" s="228"/>
      <c r="B247" s="229"/>
      <c r="C247" s="230"/>
      <c r="D247" s="231"/>
      <c r="E247" s="231"/>
      <c r="F247" s="230"/>
      <c r="G247" s="232"/>
      <c r="H247" s="228"/>
      <c r="I247" s="233"/>
      <c r="J247" s="230"/>
      <c r="K247" s="230"/>
      <c r="L247" s="230"/>
      <c r="M247" s="230"/>
      <c r="N247" s="230"/>
      <c r="O247" s="234"/>
      <c r="P247" s="228"/>
      <c r="Q247" s="230"/>
      <c r="R247" s="230"/>
      <c r="S247" s="230"/>
      <c r="T247" s="230"/>
      <c r="U247" s="230"/>
      <c r="V247" s="230"/>
      <c r="W247" s="230"/>
      <c r="X247" s="230"/>
      <c r="Y247" s="230"/>
      <c r="Z247" s="230"/>
      <c r="AA247" s="230"/>
      <c r="AB247" s="230"/>
      <c r="AC247" s="228"/>
      <c r="AD247" s="230"/>
      <c r="AE247" s="230"/>
      <c r="AF247" s="230"/>
      <c r="AG247" s="230"/>
      <c r="AH247" s="230"/>
      <c r="AI247" s="230"/>
    </row>
    <row r="248" spans="1:35" ht="15">
      <c r="A248" s="228"/>
      <c r="B248" s="229"/>
      <c r="C248" s="230"/>
      <c r="D248" s="231"/>
      <c r="E248" s="231"/>
      <c r="F248" s="230"/>
      <c r="G248" s="232"/>
      <c r="H248" s="228"/>
      <c r="I248" s="233"/>
      <c r="J248" s="230"/>
      <c r="K248" s="230"/>
      <c r="L248" s="230"/>
      <c r="M248" s="230"/>
      <c r="N248" s="230"/>
      <c r="O248" s="234"/>
      <c r="P248" s="228"/>
      <c r="Q248" s="230"/>
      <c r="R248" s="230"/>
      <c r="S248" s="230"/>
      <c r="T248" s="230"/>
      <c r="U248" s="230"/>
      <c r="V248" s="230"/>
      <c r="W248" s="230"/>
      <c r="X248" s="230"/>
      <c r="Y248" s="230"/>
      <c r="Z248" s="230"/>
      <c r="AA248" s="230"/>
      <c r="AB248" s="230"/>
      <c r="AC248" s="228"/>
      <c r="AD248" s="230"/>
      <c r="AE248" s="230"/>
      <c r="AF248" s="230"/>
      <c r="AG248" s="230"/>
      <c r="AH248" s="230"/>
      <c r="AI248" s="230"/>
    </row>
    <row r="249" spans="1:35" ht="15">
      <c r="A249" s="228"/>
      <c r="B249" s="229"/>
      <c r="C249" s="230"/>
      <c r="D249" s="231"/>
      <c r="E249" s="231"/>
      <c r="F249" s="230"/>
      <c r="G249" s="232"/>
      <c r="H249" s="228"/>
      <c r="I249" s="233"/>
      <c r="J249" s="230"/>
      <c r="K249" s="230"/>
      <c r="L249" s="230"/>
      <c r="M249" s="230"/>
      <c r="N249" s="230"/>
      <c r="O249" s="234"/>
      <c r="P249" s="228"/>
      <c r="Q249" s="230"/>
      <c r="R249" s="230"/>
      <c r="S249" s="230"/>
      <c r="T249" s="230"/>
      <c r="U249" s="230"/>
      <c r="V249" s="230"/>
      <c r="W249" s="230"/>
      <c r="X249" s="230"/>
      <c r="Y249" s="230"/>
      <c r="Z249" s="230"/>
      <c r="AA249" s="230"/>
      <c r="AB249" s="230"/>
      <c r="AC249" s="228"/>
      <c r="AD249" s="230"/>
      <c r="AE249" s="230"/>
      <c r="AF249" s="230"/>
      <c r="AG249" s="230"/>
      <c r="AH249" s="230"/>
      <c r="AI249" s="230"/>
    </row>
    <row r="250" spans="1:35" ht="15">
      <c r="A250" s="228"/>
      <c r="B250" s="229"/>
      <c r="C250" s="230"/>
      <c r="D250" s="231"/>
      <c r="E250" s="231"/>
      <c r="F250" s="230"/>
      <c r="G250" s="232"/>
      <c r="H250" s="228"/>
      <c r="I250" s="233"/>
      <c r="J250" s="230"/>
      <c r="K250" s="230"/>
      <c r="L250" s="230"/>
      <c r="M250" s="230"/>
      <c r="N250" s="230"/>
      <c r="O250" s="234"/>
      <c r="P250" s="228"/>
      <c r="Q250" s="230"/>
      <c r="R250" s="230"/>
      <c r="S250" s="230"/>
      <c r="T250" s="230"/>
      <c r="U250" s="230"/>
      <c r="V250" s="230"/>
      <c r="W250" s="230"/>
      <c r="X250" s="230"/>
      <c r="Y250" s="230"/>
      <c r="Z250" s="230"/>
      <c r="AA250" s="230"/>
      <c r="AB250" s="230"/>
      <c r="AC250" s="228"/>
      <c r="AD250" s="230"/>
      <c r="AE250" s="230"/>
      <c r="AF250" s="230"/>
      <c r="AG250" s="230"/>
      <c r="AH250" s="230"/>
      <c r="AI250" s="230"/>
    </row>
    <row r="251" spans="1:35" ht="15">
      <c r="A251" s="228"/>
      <c r="B251" s="229"/>
      <c r="C251" s="230"/>
      <c r="D251" s="231"/>
      <c r="E251" s="231"/>
      <c r="F251" s="230"/>
      <c r="G251" s="232"/>
      <c r="H251" s="228"/>
      <c r="I251" s="233"/>
      <c r="J251" s="230"/>
      <c r="K251" s="230"/>
      <c r="L251" s="230"/>
      <c r="M251" s="230"/>
      <c r="N251" s="230"/>
      <c r="O251" s="234"/>
      <c r="P251" s="228"/>
      <c r="Q251" s="230"/>
      <c r="R251" s="230"/>
      <c r="S251" s="230"/>
      <c r="T251" s="230"/>
      <c r="U251" s="230"/>
      <c r="V251" s="230"/>
      <c r="W251" s="230"/>
      <c r="X251" s="230"/>
      <c r="Y251" s="230"/>
      <c r="Z251" s="230"/>
      <c r="AA251" s="230"/>
      <c r="AB251" s="230"/>
      <c r="AC251" s="228"/>
      <c r="AD251" s="230"/>
      <c r="AE251" s="230"/>
      <c r="AF251" s="230"/>
      <c r="AG251" s="230"/>
      <c r="AH251" s="230"/>
      <c r="AI251" s="230"/>
    </row>
    <row r="252" spans="1:35" ht="15">
      <c r="A252" s="228"/>
      <c r="B252" s="229"/>
      <c r="C252" s="230"/>
      <c r="D252" s="231"/>
      <c r="E252" s="231"/>
      <c r="F252" s="230"/>
      <c r="G252" s="232"/>
      <c r="H252" s="228"/>
      <c r="I252" s="233"/>
      <c r="J252" s="230"/>
      <c r="K252" s="230"/>
      <c r="L252" s="230"/>
      <c r="M252" s="230"/>
      <c r="N252" s="230"/>
      <c r="O252" s="234"/>
      <c r="P252" s="228"/>
      <c r="Q252" s="230"/>
      <c r="R252" s="230"/>
      <c r="S252" s="230"/>
      <c r="T252" s="230"/>
      <c r="U252" s="230"/>
      <c r="V252" s="230"/>
      <c r="W252" s="230"/>
      <c r="X252" s="230"/>
      <c r="Y252" s="230"/>
      <c r="Z252" s="230"/>
      <c r="AA252" s="230"/>
      <c r="AB252" s="230"/>
      <c r="AC252" s="228"/>
      <c r="AD252" s="230"/>
      <c r="AE252" s="230"/>
      <c r="AF252" s="230"/>
      <c r="AG252" s="230"/>
      <c r="AH252" s="230"/>
      <c r="AI252" s="230"/>
    </row>
    <row r="253" spans="1:35" ht="15">
      <c r="A253" s="228"/>
      <c r="B253" s="229"/>
      <c r="C253" s="230"/>
      <c r="D253" s="231"/>
      <c r="E253" s="231"/>
      <c r="F253" s="230"/>
      <c r="G253" s="232"/>
      <c r="H253" s="228"/>
      <c r="I253" s="233"/>
      <c r="J253" s="230"/>
      <c r="K253" s="230"/>
      <c r="L253" s="230"/>
      <c r="M253" s="230"/>
      <c r="N253" s="230"/>
      <c r="O253" s="234"/>
      <c r="P253" s="228"/>
      <c r="Q253" s="230"/>
      <c r="R253" s="230"/>
      <c r="S253" s="230"/>
      <c r="T253" s="230"/>
      <c r="U253" s="230"/>
      <c r="V253" s="230"/>
      <c r="W253" s="230"/>
      <c r="X253" s="230"/>
      <c r="Y253" s="230"/>
      <c r="Z253" s="230"/>
      <c r="AA253" s="230"/>
      <c r="AB253" s="230"/>
      <c r="AC253" s="228"/>
      <c r="AD253" s="230"/>
      <c r="AE253" s="230"/>
      <c r="AF253" s="230"/>
      <c r="AG253" s="230"/>
      <c r="AH253" s="230"/>
      <c r="AI253" s="230"/>
    </row>
    <row r="254" spans="1:35" ht="15">
      <c r="A254" s="228"/>
      <c r="B254" s="229"/>
      <c r="C254" s="230"/>
      <c r="D254" s="231"/>
      <c r="E254" s="231"/>
      <c r="F254" s="230"/>
      <c r="G254" s="232"/>
      <c r="H254" s="228"/>
      <c r="I254" s="233"/>
      <c r="J254" s="230"/>
      <c r="K254" s="230"/>
      <c r="L254" s="230"/>
      <c r="M254" s="230"/>
      <c r="N254" s="230"/>
      <c r="O254" s="234"/>
      <c r="P254" s="228"/>
      <c r="Q254" s="230"/>
      <c r="R254" s="230"/>
      <c r="S254" s="230"/>
      <c r="T254" s="230"/>
      <c r="U254" s="230"/>
      <c r="V254" s="230"/>
      <c r="W254" s="230"/>
      <c r="X254" s="230"/>
      <c r="Y254" s="230"/>
      <c r="Z254" s="230"/>
      <c r="AA254" s="230"/>
      <c r="AB254" s="230"/>
      <c r="AC254" s="228"/>
      <c r="AD254" s="230"/>
      <c r="AE254" s="230"/>
      <c r="AF254" s="230"/>
      <c r="AG254" s="230"/>
      <c r="AH254" s="230"/>
      <c r="AI254" s="230"/>
    </row>
    <row r="255" spans="1:35" ht="15">
      <c r="A255" s="228"/>
      <c r="B255" s="229"/>
      <c r="C255" s="230"/>
      <c r="D255" s="231"/>
      <c r="E255" s="231"/>
      <c r="F255" s="230"/>
      <c r="G255" s="232"/>
      <c r="H255" s="228"/>
      <c r="I255" s="233"/>
      <c r="J255" s="230"/>
      <c r="K255" s="230"/>
      <c r="L255" s="230"/>
      <c r="M255" s="230"/>
      <c r="N255" s="230"/>
      <c r="O255" s="234"/>
      <c r="P255" s="228"/>
      <c r="Q255" s="230"/>
      <c r="R255" s="230"/>
      <c r="S255" s="230"/>
      <c r="T255" s="230"/>
      <c r="U255" s="230"/>
      <c r="V255" s="230"/>
      <c r="W255" s="230"/>
      <c r="X255" s="230"/>
      <c r="Y255" s="230"/>
      <c r="Z255" s="230"/>
      <c r="AA255" s="230"/>
      <c r="AB255" s="230"/>
      <c r="AC255" s="228"/>
      <c r="AD255" s="230"/>
      <c r="AE255" s="230"/>
      <c r="AF255" s="230"/>
      <c r="AG255" s="230"/>
      <c r="AH255" s="230"/>
      <c r="AI255" s="230"/>
    </row>
    <row r="256" spans="1:35" ht="15">
      <c r="A256" s="228"/>
      <c r="B256" s="229"/>
      <c r="C256" s="230"/>
      <c r="D256" s="231"/>
      <c r="E256" s="231"/>
      <c r="F256" s="230"/>
      <c r="G256" s="232"/>
      <c r="H256" s="228"/>
      <c r="I256" s="233"/>
      <c r="J256" s="230"/>
      <c r="K256" s="230"/>
      <c r="L256" s="230"/>
      <c r="M256" s="230"/>
      <c r="N256" s="230"/>
      <c r="O256" s="234"/>
      <c r="P256" s="228"/>
      <c r="Q256" s="230"/>
      <c r="R256" s="230"/>
      <c r="S256" s="230"/>
      <c r="T256" s="230"/>
      <c r="U256" s="230"/>
      <c r="V256" s="230"/>
      <c r="W256" s="230"/>
      <c r="X256" s="230"/>
      <c r="Y256" s="230"/>
      <c r="Z256" s="230"/>
      <c r="AA256" s="230"/>
      <c r="AB256" s="230"/>
      <c r="AC256" s="228"/>
      <c r="AD256" s="230"/>
      <c r="AE256" s="230"/>
      <c r="AF256" s="230"/>
      <c r="AG256" s="230"/>
      <c r="AH256" s="230"/>
      <c r="AI256" s="230"/>
    </row>
    <row r="257" spans="1:35" ht="15">
      <c r="A257" s="228"/>
      <c r="B257" s="229"/>
      <c r="C257" s="230"/>
      <c r="D257" s="231"/>
      <c r="E257" s="231"/>
      <c r="F257" s="230"/>
      <c r="G257" s="232"/>
      <c r="H257" s="228"/>
      <c r="I257" s="233"/>
      <c r="J257" s="230"/>
      <c r="K257" s="230"/>
      <c r="L257" s="230"/>
      <c r="M257" s="230"/>
      <c r="N257" s="230"/>
      <c r="O257" s="234"/>
      <c r="P257" s="228"/>
      <c r="Q257" s="230"/>
      <c r="R257" s="230"/>
      <c r="S257" s="230"/>
      <c r="T257" s="230"/>
      <c r="U257" s="230"/>
      <c r="V257" s="230"/>
      <c r="W257" s="230"/>
      <c r="X257" s="230"/>
      <c r="Y257" s="230"/>
      <c r="Z257" s="230"/>
      <c r="AA257" s="230"/>
      <c r="AB257" s="230"/>
      <c r="AC257" s="228"/>
      <c r="AD257" s="230"/>
      <c r="AE257" s="230"/>
      <c r="AF257" s="230"/>
      <c r="AG257" s="230"/>
      <c r="AH257" s="230"/>
      <c r="AI257" s="230"/>
    </row>
    <row r="258" spans="1:35" ht="15">
      <c r="A258" s="228"/>
      <c r="B258" s="229"/>
      <c r="C258" s="230"/>
      <c r="D258" s="231"/>
      <c r="E258" s="231"/>
      <c r="F258" s="230"/>
      <c r="G258" s="232"/>
      <c r="H258" s="228"/>
      <c r="I258" s="233"/>
      <c r="J258" s="230"/>
      <c r="K258" s="230"/>
      <c r="L258" s="230"/>
      <c r="M258" s="230"/>
      <c r="N258" s="230"/>
      <c r="O258" s="234"/>
      <c r="P258" s="228"/>
      <c r="Q258" s="230"/>
      <c r="R258" s="230"/>
      <c r="S258" s="230"/>
      <c r="T258" s="230"/>
      <c r="U258" s="230"/>
      <c r="V258" s="230"/>
      <c r="W258" s="230"/>
      <c r="X258" s="230"/>
      <c r="Y258" s="230"/>
      <c r="Z258" s="230"/>
      <c r="AA258" s="230"/>
      <c r="AB258" s="230"/>
      <c r="AC258" s="228"/>
      <c r="AD258" s="230"/>
      <c r="AE258" s="230"/>
      <c r="AF258" s="230"/>
      <c r="AG258" s="230"/>
      <c r="AH258" s="230"/>
      <c r="AI258" s="230"/>
    </row>
    <row r="259" spans="1:35" ht="15">
      <c r="A259" s="228"/>
      <c r="B259" s="229"/>
      <c r="C259" s="230"/>
      <c r="D259" s="231"/>
      <c r="E259" s="231"/>
      <c r="F259" s="230"/>
      <c r="G259" s="232"/>
      <c r="H259" s="228"/>
      <c r="I259" s="233"/>
      <c r="J259" s="230"/>
      <c r="K259" s="230"/>
      <c r="L259" s="230"/>
      <c r="M259" s="230"/>
      <c r="N259" s="230"/>
      <c r="O259" s="234"/>
      <c r="P259" s="228"/>
      <c r="Q259" s="230"/>
      <c r="R259" s="230"/>
      <c r="S259" s="230"/>
      <c r="T259" s="230"/>
      <c r="U259" s="230"/>
      <c r="V259" s="230"/>
      <c r="W259" s="230"/>
      <c r="X259" s="230"/>
      <c r="Y259" s="230"/>
      <c r="Z259" s="230"/>
      <c r="AA259" s="230"/>
      <c r="AB259" s="230"/>
      <c r="AC259" s="228"/>
      <c r="AD259" s="230"/>
      <c r="AE259" s="230"/>
      <c r="AF259" s="230"/>
      <c r="AG259" s="230"/>
      <c r="AH259" s="230"/>
      <c r="AI259" s="230"/>
    </row>
    <row r="260" spans="1:35" ht="15">
      <c r="A260" s="228"/>
      <c r="B260" s="229"/>
      <c r="C260" s="230"/>
      <c r="D260" s="231"/>
      <c r="E260" s="231"/>
      <c r="F260" s="230"/>
      <c r="G260" s="232"/>
      <c r="H260" s="228"/>
      <c r="I260" s="233"/>
      <c r="J260" s="230"/>
      <c r="K260" s="230"/>
      <c r="L260" s="230"/>
      <c r="M260" s="230"/>
      <c r="N260" s="230"/>
      <c r="O260" s="234"/>
      <c r="P260" s="228"/>
      <c r="Q260" s="230"/>
      <c r="R260" s="230"/>
      <c r="S260" s="230"/>
      <c r="T260" s="230"/>
      <c r="U260" s="230"/>
      <c r="V260" s="230"/>
      <c r="W260" s="230"/>
      <c r="X260" s="230"/>
      <c r="Y260" s="230"/>
      <c r="Z260" s="230"/>
      <c r="AA260" s="230"/>
      <c r="AB260" s="230"/>
      <c r="AC260" s="228"/>
      <c r="AD260" s="230"/>
      <c r="AE260" s="230"/>
      <c r="AF260" s="230"/>
      <c r="AG260" s="230"/>
      <c r="AH260" s="230"/>
      <c r="AI260" s="230"/>
    </row>
    <row r="261" spans="1:35" ht="15">
      <c r="A261" s="228"/>
      <c r="B261" s="229"/>
      <c r="C261" s="230"/>
      <c r="D261" s="231"/>
      <c r="E261" s="231"/>
      <c r="F261" s="230"/>
      <c r="G261" s="232"/>
      <c r="H261" s="228"/>
      <c r="I261" s="233"/>
      <c r="J261" s="230"/>
      <c r="K261" s="230"/>
      <c r="L261" s="230"/>
      <c r="M261" s="230"/>
      <c r="N261" s="230"/>
      <c r="O261" s="234"/>
      <c r="P261" s="228"/>
      <c r="Q261" s="230"/>
      <c r="R261" s="230"/>
      <c r="S261" s="230"/>
      <c r="T261" s="230"/>
      <c r="U261" s="230"/>
      <c r="V261" s="230"/>
      <c r="W261" s="230"/>
      <c r="X261" s="230"/>
      <c r="Y261" s="230"/>
      <c r="Z261" s="230"/>
      <c r="AA261" s="230"/>
      <c r="AB261" s="230"/>
      <c r="AC261" s="228"/>
      <c r="AD261" s="230"/>
      <c r="AE261" s="230"/>
      <c r="AF261" s="230"/>
      <c r="AG261" s="230"/>
      <c r="AH261" s="230"/>
      <c r="AI261" s="230"/>
    </row>
    <row r="262" spans="1:35" ht="15">
      <c r="A262" s="228"/>
      <c r="B262" s="229"/>
      <c r="C262" s="230"/>
      <c r="D262" s="231"/>
      <c r="E262" s="231"/>
      <c r="F262" s="230"/>
      <c r="G262" s="232"/>
      <c r="H262" s="228"/>
      <c r="I262" s="233"/>
      <c r="J262" s="230"/>
      <c r="K262" s="230"/>
      <c r="L262" s="230"/>
      <c r="M262" s="230"/>
      <c r="N262" s="230"/>
      <c r="O262" s="234"/>
      <c r="P262" s="228"/>
      <c r="Q262" s="230"/>
      <c r="R262" s="230"/>
      <c r="S262" s="230"/>
      <c r="T262" s="230"/>
      <c r="U262" s="230"/>
      <c r="V262" s="230"/>
      <c r="W262" s="230"/>
      <c r="X262" s="230"/>
      <c r="Y262" s="230"/>
      <c r="Z262" s="230"/>
      <c r="AA262" s="230"/>
      <c r="AB262" s="230"/>
      <c r="AC262" s="228"/>
      <c r="AD262" s="230"/>
      <c r="AE262" s="230"/>
      <c r="AF262" s="230"/>
      <c r="AG262" s="230"/>
      <c r="AH262" s="230"/>
      <c r="AI262" s="230"/>
    </row>
    <row r="263" spans="1:35" ht="15">
      <c r="A263" s="228"/>
      <c r="B263" s="229"/>
      <c r="C263" s="230"/>
      <c r="D263" s="231"/>
      <c r="E263" s="231"/>
      <c r="F263" s="230"/>
      <c r="G263" s="232"/>
      <c r="H263" s="228"/>
      <c r="I263" s="233"/>
      <c r="J263" s="230"/>
      <c r="K263" s="230"/>
      <c r="L263" s="230"/>
      <c r="M263" s="230"/>
      <c r="N263" s="230"/>
      <c r="O263" s="234"/>
      <c r="P263" s="228"/>
      <c r="Q263" s="230"/>
      <c r="R263" s="230"/>
      <c r="S263" s="230"/>
      <c r="T263" s="230"/>
      <c r="U263" s="230"/>
      <c r="V263" s="230"/>
      <c r="W263" s="230"/>
      <c r="X263" s="230"/>
      <c r="Y263" s="230"/>
      <c r="Z263" s="230"/>
      <c r="AA263" s="230"/>
      <c r="AB263" s="230"/>
      <c r="AC263" s="228"/>
      <c r="AD263" s="230"/>
      <c r="AE263" s="230"/>
      <c r="AF263" s="230"/>
      <c r="AG263" s="230"/>
      <c r="AH263" s="230"/>
      <c r="AI263" s="230"/>
    </row>
    <row r="264" spans="1:35" ht="15">
      <c r="A264" s="228"/>
      <c r="B264" s="229"/>
      <c r="C264" s="230"/>
      <c r="D264" s="231"/>
      <c r="E264" s="231"/>
      <c r="F264" s="230"/>
      <c r="G264" s="232"/>
      <c r="H264" s="228"/>
      <c r="I264" s="233"/>
      <c r="J264" s="230"/>
      <c r="K264" s="230"/>
      <c r="L264" s="230"/>
      <c r="M264" s="230"/>
      <c r="N264" s="230"/>
      <c r="O264" s="234"/>
      <c r="P264" s="228"/>
      <c r="Q264" s="230"/>
      <c r="R264" s="230"/>
      <c r="S264" s="230"/>
      <c r="T264" s="230"/>
      <c r="U264" s="230"/>
      <c r="V264" s="230"/>
      <c r="W264" s="230"/>
      <c r="X264" s="230"/>
      <c r="Y264" s="230"/>
      <c r="Z264" s="230"/>
      <c r="AA264" s="230"/>
      <c r="AB264" s="230"/>
      <c r="AC264" s="228"/>
      <c r="AD264" s="230"/>
      <c r="AE264" s="230"/>
      <c r="AF264" s="230"/>
      <c r="AG264" s="230"/>
      <c r="AH264" s="230"/>
      <c r="AI264" s="230"/>
    </row>
    <row r="265" spans="1:35" ht="15">
      <c r="A265" s="228"/>
      <c r="B265" s="229"/>
      <c r="C265" s="230"/>
      <c r="D265" s="231"/>
      <c r="E265" s="231"/>
      <c r="F265" s="230"/>
      <c r="G265" s="232"/>
      <c r="H265" s="228"/>
      <c r="I265" s="233"/>
      <c r="J265" s="230"/>
      <c r="K265" s="230"/>
      <c r="L265" s="230"/>
      <c r="M265" s="230"/>
      <c r="N265" s="230"/>
      <c r="O265" s="234"/>
      <c r="P265" s="228"/>
      <c r="Q265" s="230"/>
      <c r="R265" s="230"/>
      <c r="S265" s="230"/>
      <c r="T265" s="230"/>
      <c r="U265" s="230"/>
      <c r="V265" s="230"/>
      <c r="W265" s="230"/>
      <c r="X265" s="230"/>
      <c r="Y265" s="230"/>
      <c r="Z265" s="230"/>
      <c r="AA265" s="230"/>
      <c r="AB265" s="230"/>
      <c r="AC265" s="228"/>
      <c r="AD265" s="230"/>
      <c r="AE265" s="230"/>
      <c r="AF265" s="230"/>
      <c r="AG265" s="230"/>
      <c r="AH265" s="230"/>
      <c r="AI265" s="230"/>
    </row>
    <row r="266" spans="1:35" ht="15">
      <c r="A266" s="228"/>
      <c r="B266" s="229"/>
      <c r="C266" s="230"/>
      <c r="D266" s="231"/>
      <c r="E266" s="231"/>
      <c r="F266" s="230"/>
      <c r="G266" s="232"/>
      <c r="H266" s="228"/>
      <c r="I266" s="233"/>
      <c r="J266" s="230"/>
      <c r="K266" s="230"/>
      <c r="L266" s="230"/>
      <c r="M266" s="230"/>
      <c r="N266" s="230"/>
      <c r="O266" s="234"/>
      <c r="P266" s="228"/>
      <c r="Q266" s="230"/>
      <c r="R266" s="230"/>
      <c r="S266" s="230"/>
      <c r="T266" s="230"/>
      <c r="U266" s="230"/>
      <c r="V266" s="230"/>
      <c r="W266" s="230"/>
      <c r="X266" s="230"/>
      <c r="Y266" s="230"/>
      <c r="Z266" s="230"/>
      <c r="AA266" s="230"/>
      <c r="AB266" s="230"/>
      <c r="AC266" s="228"/>
      <c r="AD266" s="230"/>
      <c r="AE266" s="230"/>
      <c r="AF266" s="230"/>
      <c r="AG266" s="230"/>
      <c r="AH266" s="230"/>
      <c r="AI266" s="230"/>
    </row>
    <row r="267" spans="1:35" ht="15">
      <c r="A267" s="228"/>
      <c r="B267" s="229"/>
      <c r="C267" s="230"/>
      <c r="D267" s="231"/>
      <c r="E267" s="231"/>
      <c r="F267" s="230"/>
      <c r="G267" s="232"/>
      <c r="H267" s="228"/>
      <c r="I267" s="233"/>
      <c r="J267" s="230"/>
      <c r="K267" s="230"/>
      <c r="L267" s="230"/>
      <c r="M267" s="230"/>
      <c r="N267" s="230"/>
      <c r="O267" s="234"/>
      <c r="P267" s="228"/>
      <c r="Q267" s="230"/>
      <c r="R267" s="230"/>
      <c r="S267" s="230"/>
      <c r="T267" s="230"/>
      <c r="U267" s="230"/>
      <c r="V267" s="230"/>
      <c r="W267" s="230"/>
      <c r="X267" s="230"/>
      <c r="Y267" s="230"/>
      <c r="Z267" s="230"/>
      <c r="AA267" s="230"/>
      <c r="AB267" s="230"/>
      <c r="AC267" s="228"/>
      <c r="AD267" s="230"/>
      <c r="AE267" s="230"/>
      <c r="AF267" s="230"/>
      <c r="AG267" s="230"/>
      <c r="AH267" s="230"/>
      <c r="AI267" s="230"/>
    </row>
    <row r="268" spans="1:35" ht="15">
      <c r="A268" s="228"/>
      <c r="B268" s="229"/>
      <c r="C268" s="230"/>
      <c r="D268" s="231"/>
      <c r="E268" s="231"/>
      <c r="F268" s="230"/>
      <c r="G268" s="232"/>
      <c r="H268" s="228"/>
      <c r="I268" s="233"/>
      <c r="J268" s="230"/>
      <c r="K268" s="230"/>
      <c r="L268" s="230"/>
      <c r="M268" s="230"/>
      <c r="N268" s="230"/>
      <c r="O268" s="234"/>
      <c r="P268" s="228"/>
      <c r="Q268" s="230"/>
      <c r="R268" s="230"/>
      <c r="S268" s="230"/>
      <c r="T268" s="230"/>
      <c r="U268" s="230"/>
      <c r="V268" s="230"/>
      <c r="W268" s="230"/>
      <c r="X268" s="230"/>
      <c r="Y268" s="230"/>
      <c r="Z268" s="230"/>
      <c r="AA268" s="230"/>
      <c r="AB268" s="230"/>
      <c r="AC268" s="228"/>
      <c r="AD268" s="230"/>
      <c r="AE268" s="230"/>
      <c r="AF268" s="230"/>
      <c r="AG268" s="230"/>
      <c r="AH268" s="230"/>
      <c r="AI268" s="230"/>
    </row>
    <row r="269" spans="1:35" ht="15">
      <c r="A269" s="228"/>
      <c r="B269" s="229"/>
      <c r="C269" s="230"/>
      <c r="D269" s="231"/>
      <c r="E269" s="231"/>
      <c r="F269" s="230"/>
      <c r="G269" s="232"/>
      <c r="H269" s="228"/>
      <c r="I269" s="233"/>
      <c r="J269" s="230"/>
      <c r="K269" s="230"/>
      <c r="L269" s="230"/>
      <c r="M269" s="230"/>
      <c r="N269" s="230"/>
      <c r="O269" s="234"/>
      <c r="P269" s="228"/>
      <c r="Q269" s="230"/>
      <c r="R269" s="230"/>
      <c r="S269" s="230"/>
      <c r="T269" s="230"/>
      <c r="U269" s="230"/>
      <c r="V269" s="230"/>
      <c r="W269" s="230"/>
      <c r="X269" s="230"/>
      <c r="Y269" s="230"/>
      <c r="Z269" s="230"/>
      <c r="AA269" s="230"/>
      <c r="AB269" s="230"/>
      <c r="AC269" s="228"/>
      <c r="AD269" s="230"/>
      <c r="AE269" s="230"/>
      <c r="AF269" s="230"/>
      <c r="AG269" s="230"/>
      <c r="AH269" s="230"/>
      <c r="AI269" s="230"/>
    </row>
    <row r="270" spans="1:35" ht="15">
      <c r="A270" s="228"/>
      <c r="B270" s="229"/>
      <c r="C270" s="230"/>
      <c r="D270" s="231"/>
      <c r="E270" s="231"/>
      <c r="F270" s="230"/>
      <c r="G270" s="232"/>
      <c r="H270" s="228"/>
      <c r="I270" s="233"/>
      <c r="J270" s="230"/>
      <c r="K270" s="230"/>
      <c r="L270" s="230"/>
      <c r="M270" s="230"/>
      <c r="N270" s="230"/>
      <c r="O270" s="234"/>
      <c r="P270" s="228"/>
      <c r="Q270" s="230"/>
      <c r="R270" s="230"/>
      <c r="S270" s="230"/>
      <c r="T270" s="230"/>
      <c r="U270" s="230"/>
      <c r="V270" s="230"/>
      <c r="W270" s="230"/>
      <c r="X270" s="230"/>
      <c r="Y270" s="230"/>
      <c r="Z270" s="230"/>
      <c r="AA270" s="230"/>
      <c r="AB270" s="230"/>
      <c r="AC270" s="228"/>
      <c r="AD270" s="230"/>
      <c r="AE270" s="230"/>
      <c r="AF270" s="230"/>
      <c r="AG270" s="230"/>
      <c r="AH270" s="230"/>
      <c r="AI270" s="230"/>
    </row>
    <row r="271" spans="1:35" ht="15">
      <c r="A271" s="228"/>
      <c r="B271" s="229"/>
      <c r="C271" s="230"/>
      <c r="D271" s="231"/>
      <c r="E271" s="231"/>
      <c r="F271" s="230"/>
      <c r="G271" s="232"/>
      <c r="H271" s="228"/>
      <c r="I271" s="233"/>
      <c r="J271" s="230"/>
      <c r="K271" s="230"/>
      <c r="L271" s="230"/>
      <c r="M271" s="230"/>
      <c r="N271" s="230"/>
      <c r="O271" s="234"/>
      <c r="P271" s="228"/>
      <c r="Q271" s="230"/>
      <c r="R271" s="230"/>
      <c r="S271" s="230"/>
      <c r="T271" s="230"/>
      <c r="U271" s="230"/>
      <c r="V271" s="230"/>
      <c r="W271" s="230"/>
      <c r="X271" s="230"/>
      <c r="Y271" s="230"/>
      <c r="Z271" s="230"/>
      <c r="AA271" s="230"/>
      <c r="AB271" s="230"/>
      <c r="AC271" s="228"/>
      <c r="AD271" s="230"/>
      <c r="AE271" s="230"/>
      <c r="AF271" s="230"/>
      <c r="AG271" s="230"/>
      <c r="AH271" s="230"/>
      <c r="AI271" s="230"/>
    </row>
    <row r="272" spans="1:35" ht="15">
      <c r="A272" s="228"/>
      <c r="B272" s="229"/>
      <c r="C272" s="230"/>
      <c r="D272" s="231"/>
      <c r="E272" s="231"/>
      <c r="F272" s="230"/>
      <c r="G272" s="232"/>
      <c r="H272" s="228"/>
      <c r="I272" s="233"/>
      <c r="J272" s="230"/>
      <c r="K272" s="230"/>
      <c r="L272" s="230"/>
      <c r="M272" s="230"/>
      <c r="N272" s="230"/>
      <c r="O272" s="234"/>
      <c r="P272" s="228"/>
      <c r="Q272" s="230"/>
      <c r="R272" s="230"/>
      <c r="S272" s="230"/>
      <c r="T272" s="230"/>
      <c r="U272" s="230"/>
      <c r="V272" s="230"/>
      <c r="W272" s="230"/>
      <c r="X272" s="230"/>
      <c r="Y272" s="230"/>
      <c r="Z272" s="230"/>
      <c r="AA272" s="230"/>
      <c r="AB272" s="230"/>
      <c r="AC272" s="228"/>
      <c r="AD272" s="230"/>
      <c r="AE272" s="230"/>
      <c r="AF272" s="230"/>
      <c r="AG272" s="230"/>
      <c r="AH272" s="230"/>
      <c r="AI272" s="230"/>
    </row>
    <row r="273" spans="1:35" ht="15">
      <c r="A273" s="228"/>
      <c r="B273" s="229"/>
      <c r="C273" s="230"/>
      <c r="D273" s="231"/>
      <c r="E273" s="231"/>
      <c r="F273" s="230"/>
      <c r="G273" s="232"/>
      <c r="H273" s="228"/>
      <c r="I273" s="233"/>
      <c r="J273" s="230"/>
      <c r="K273" s="230"/>
      <c r="L273" s="230"/>
      <c r="M273" s="230"/>
      <c r="N273" s="230"/>
      <c r="O273" s="234"/>
      <c r="P273" s="228"/>
      <c r="Q273" s="230"/>
      <c r="R273" s="230"/>
      <c r="S273" s="230"/>
      <c r="T273" s="230"/>
      <c r="U273" s="230"/>
      <c r="V273" s="230"/>
      <c r="W273" s="230"/>
      <c r="X273" s="230"/>
      <c r="Y273" s="230"/>
      <c r="Z273" s="230"/>
      <c r="AA273" s="230"/>
      <c r="AB273" s="230"/>
      <c r="AC273" s="228"/>
      <c r="AD273" s="230"/>
      <c r="AE273" s="230"/>
      <c r="AF273" s="230"/>
      <c r="AG273" s="230"/>
      <c r="AH273" s="230"/>
      <c r="AI273" s="230"/>
    </row>
    <row r="274" spans="1:35" ht="15">
      <c r="A274" s="228"/>
      <c r="B274" s="229"/>
      <c r="C274" s="230"/>
      <c r="D274" s="231"/>
      <c r="E274" s="231"/>
      <c r="F274" s="230"/>
      <c r="G274" s="232"/>
      <c r="H274" s="228"/>
      <c r="I274" s="233"/>
      <c r="J274" s="230"/>
      <c r="K274" s="230"/>
      <c r="L274" s="230"/>
      <c r="M274" s="230"/>
      <c r="N274" s="230"/>
      <c r="O274" s="234"/>
      <c r="P274" s="228"/>
      <c r="Q274" s="230"/>
      <c r="R274" s="230"/>
      <c r="S274" s="230"/>
      <c r="T274" s="230"/>
      <c r="U274" s="230"/>
      <c r="V274" s="230"/>
      <c r="W274" s="230"/>
      <c r="X274" s="230"/>
      <c r="Y274" s="230"/>
      <c r="Z274" s="230"/>
      <c r="AA274" s="230"/>
      <c r="AB274" s="230"/>
      <c r="AC274" s="228"/>
      <c r="AD274" s="230"/>
      <c r="AE274" s="230"/>
      <c r="AF274" s="230"/>
      <c r="AG274" s="230"/>
      <c r="AH274" s="230"/>
      <c r="AI274" s="230"/>
    </row>
    <row r="275" spans="1:35" ht="15">
      <c r="A275" s="228"/>
      <c r="B275" s="229"/>
      <c r="C275" s="230"/>
      <c r="D275" s="231"/>
      <c r="E275" s="231"/>
      <c r="F275" s="230"/>
      <c r="G275" s="232"/>
      <c r="H275" s="228"/>
      <c r="I275" s="233"/>
      <c r="J275" s="230"/>
      <c r="K275" s="230"/>
      <c r="L275" s="230"/>
      <c r="M275" s="230"/>
      <c r="N275" s="230"/>
      <c r="O275" s="234"/>
      <c r="P275" s="228"/>
      <c r="Q275" s="230"/>
      <c r="R275" s="230"/>
      <c r="S275" s="230"/>
      <c r="T275" s="230"/>
      <c r="U275" s="230"/>
      <c r="V275" s="230"/>
      <c r="W275" s="230"/>
      <c r="X275" s="230"/>
      <c r="Y275" s="230"/>
      <c r="Z275" s="230"/>
      <c r="AA275" s="230"/>
      <c r="AB275" s="230"/>
      <c r="AC275" s="228"/>
      <c r="AD275" s="230"/>
      <c r="AE275" s="230"/>
      <c r="AF275" s="230"/>
      <c r="AG275" s="230"/>
      <c r="AH275" s="230"/>
      <c r="AI275" s="230"/>
    </row>
    <row r="276" spans="1:35" ht="15">
      <c r="A276" s="228"/>
      <c r="B276" s="229"/>
      <c r="C276" s="230"/>
      <c r="D276" s="231"/>
      <c r="E276" s="231"/>
      <c r="F276" s="230"/>
      <c r="G276" s="232"/>
      <c r="H276" s="228"/>
      <c r="I276" s="233"/>
      <c r="J276" s="230"/>
      <c r="K276" s="230"/>
      <c r="L276" s="230"/>
      <c r="M276" s="230"/>
      <c r="N276" s="230"/>
      <c r="O276" s="234"/>
      <c r="P276" s="228"/>
      <c r="Q276" s="230"/>
      <c r="R276" s="230"/>
      <c r="S276" s="230"/>
      <c r="T276" s="230"/>
      <c r="U276" s="230"/>
      <c r="V276" s="230"/>
      <c r="W276" s="230"/>
      <c r="X276" s="230"/>
      <c r="Y276" s="230"/>
      <c r="Z276" s="230"/>
      <c r="AA276" s="230"/>
      <c r="AB276" s="230"/>
      <c r="AC276" s="228"/>
      <c r="AD276" s="230"/>
      <c r="AE276" s="230"/>
      <c r="AF276" s="230"/>
      <c r="AG276" s="230"/>
      <c r="AH276" s="230"/>
      <c r="AI276" s="230"/>
    </row>
    <row r="277" spans="1:35" ht="15">
      <c r="A277" s="228"/>
      <c r="B277" s="229"/>
      <c r="C277" s="230"/>
      <c r="D277" s="231"/>
      <c r="E277" s="231"/>
      <c r="F277" s="230"/>
      <c r="G277" s="232"/>
      <c r="H277" s="228"/>
      <c r="I277" s="233"/>
      <c r="J277" s="230"/>
      <c r="K277" s="230"/>
      <c r="L277" s="230"/>
      <c r="M277" s="230"/>
      <c r="N277" s="230"/>
      <c r="O277" s="234"/>
      <c r="P277" s="228"/>
      <c r="Q277" s="230"/>
      <c r="R277" s="230"/>
      <c r="S277" s="230"/>
      <c r="T277" s="230"/>
      <c r="U277" s="230"/>
      <c r="V277" s="230"/>
      <c r="W277" s="230"/>
      <c r="X277" s="230"/>
      <c r="Y277" s="230"/>
      <c r="Z277" s="230"/>
      <c r="AA277" s="230"/>
      <c r="AB277" s="230"/>
      <c r="AC277" s="228"/>
      <c r="AD277" s="230"/>
      <c r="AE277" s="230"/>
      <c r="AF277" s="230"/>
      <c r="AG277" s="230"/>
      <c r="AH277" s="230"/>
      <c r="AI277" s="230"/>
    </row>
    <row r="278" spans="1:35" ht="15">
      <c r="A278" s="228"/>
      <c r="B278" s="229"/>
      <c r="C278" s="230"/>
      <c r="D278" s="231"/>
      <c r="E278" s="231"/>
      <c r="F278" s="230"/>
      <c r="G278" s="232"/>
      <c r="H278" s="228"/>
      <c r="I278" s="233"/>
      <c r="J278" s="230"/>
      <c r="K278" s="230"/>
      <c r="L278" s="230"/>
      <c r="M278" s="230"/>
      <c r="N278" s="230"/>
      <c r="O278" s="234"/>
      <c r="P278" s="228"/>
      <c r="Q278" s="230"/>
      <c r="R278" s="230"/>
      <c r="S278" s="230"/>
      <c r="T278" s="230"/>
      <c r="U278" s="230"/>
      <c r="V278" s="230"/>
      <c r="W278" s="230"/>
      <c r="X278" s="230"/>
      <c r="Y278" s="230"/>
      <c r="Z278" s="230"/>
      <c r="AA278" s="230"/>
      <c r="AB278" s="230"/>
      <c r="AC278" s="228"/>
      <c r="AD278" s="230"/>
      <c r="AE278" s="230"/>
      <c r="AF278" s="230"/>
      <c r="AG278" s="230"/>
      <c r="AH278" s="230"/>
      <c r="AI278" s="230"/>
    </row>
    <row r="279" spans="1:35" ht="15">
      <c r="A279" s="228"/>
      <c r="B279" s="229"/>
      <c r="C279" s="230"/>
      <c r="D279" s="231"/>
      <c r="E279" s="231"/>
      <c r="F279" s="230"/>
      <c r="G279" s="232"/>
      <c r="H279" s="228"/>
      <c r="I279" s="233"/>
      <c r="J279" s="230"/>
      <c r="K279" s="230"/>
      <c r="L279" s="230"/>
      <c r="M279" s="230"/>
      <c r="N279" s="230"/>
      <c r="O279" s="234"/>
      <c r="P279" s="228"/>
      <c r="Q279" s="230"/>
      <c r="R279" s="230"/>
      <c r="S279" s="230"/>
      <c r="T279" s="230"/>
      <c r="U279" s="230"/>
      <c r="V279" s="230"/>
      <c r="W279" s="230"/>
      <c r="X279" s="230"/>
      <c r="Y279" s="230"/>
      <c r="Z279" s="230"/>
      <c r="AA279" s="230"/>
      <c r="AB279" s="230"/>
      <c r="AC279" s="228"/>
      <c r="AD279" s="230"/>
      <c r="AE279" s="230"/>
      <c r="AF279" s="230"/>
      <c r="AG279" s="230"/>
      <c r="AH279" s="230"/>
      <c r="AI279" s="230"/>
    </row>
    <row r="280" spans="1:35" ht="15">
      <c r="A280" s="228"/>
      <c r="B280" s="229"/>
      <c r="C280" s="230"/>
      <c r="D280" s="231"/>
      <c r="E280" s="231"/>
      <c r="F280" s="230"/>
      <c r="G280" s="232"/>
      <c r="H280" s="228"/>
      <c r="I280" s="233"/>
      <c r="J280" s="230"/>
      <c r="K280" s="230"/>
      <c r="L280" s="230"/>
      <c r="M280" s="230"/>
      <c r="N280" s="230"/>
      <c r="O280" s="234"/>
      <c r="P280" s="228"/>
      <c r="Q280" s="230"/>
      <c r="R280" s="230"/>
      <c r="S280" s="230"/>
      <c r="T280" s="230"/>
      <c r="U280" s="230"/>
      <c r="V280" s="230"/>
      <c r="W280" s="230"/>
      <c r="X280" s="230"/>
      <c r="Y280" s="230"/>
      <c r="Z280" s="230"/>
      <c r="AA280" s="230"/>
      <c r="AB280" s="230"/>
      <c r="AC280" s="228"/>
      <c r="AD280" s="230"/>
      <c r="AE280" s="230"/>
      <c r="AF280" s="230"/>
      <c r="AG280" s="230"/>
      <c r="AH280" s="230"/>
      <c r="AI280" s="230"/>
    </row>
    <row r="281" spans="1:35" ht="15">
      <c r="A281" s="228"/>
      <c r="B281" s="229"/>
      <c r="C281" s="230"/>
      <c r="D281" s="231"/>
      <c r="E281" s="231"/>
      <c r="F281" s="230"/>
      <c r="G281" s="232"/>
      <c r="H281" s="228"/>
      <c r="I281" s="233"/>
      <c r="J281" s="230"/>
      <c r="K281" s="230"/>
      <c r="L281" s="230"/>
      <c r="M281" s="230"/>
      <c r="N281" s="230"/>
      <c r="O281" s="234"/>
      <c r="P281" s="228"/>
      <c r="Q281" s="230"/>
      <c r="R281" s="230"/>
      <c r="S281" s="230"/>
      <c r="T281" s="230"/>
      <c r="U281" s="230"/>
      <c r="V281" s="230"/>
      <c r="W281" s="230"/>
      <c r="X281" s="230"/>
      <c r="Y281" s="230"/>
      <c r="Z281" s="230"/>
      <c r="AA281" s="230"/>
      <c r="AB281" s="230"/>
      <c r="AC281" s="228"/>
      <c r="AD281" s="230"/>
      <c r="AE281" s="230"/>
      <c r="AF281" s="230"/>
      <c r="AG281" s="230"/>
      <c r="AH281" s="230"/>
      <c r="AI281" s="230"/>
    </row>
    <row r="282" spans="1:35" ht="15">
      <c r="A282" s="228"/>
      <c r="B282" s="229"/>
      <c r="C282" s="230"/>
      <c r="D282" s="231"/>
      <c r="E282" s="231"/>
      <c r="F282" s="230"/>
      <c r="G282" s="232"/>
      <c r="H282" s="228"/>
      <c r="I282" s="233"/>
      <c r="J282" s="230"/>
      <c r="K282" s="230"/>
      <c r="L282" s="230"/>
      <c r="M282" s="230"/>
      <c r="N282" s="230"/>
      <c r="O282" s="234"/>
      <c r="P282" s="228"/>
      <c r="Q282" s="230"/>
      <c r="R282" s="230"/>
      <c r="S282" s="230"/>
      <c r="T282" s="230"/>
      <c r="U282" s="230"/>
      <c r="V282" s="230"/>
      <c r="W282" s="230"/>
      <c r="X282" s="230"/>
      <c r="Y282" s="230"/>
      <c r="Z282" s="230"/>
      <c r="AA282" s="230"/>
      <c r="AB282" s="230"/>
      <c r="AC282" s="228"/>
      <c r="AD282" s="230"/>
      <c r="AE282" s="230"/>
      <c r="AF282" s="230"/>
      <c r="AG282" s="230"/>
      <c r="AH282" s="230"/>
      <c r="AI282" s="230"/>
    </row>
    <row r="283" spans="1:35" ht="15">
      <c r="A283" s="228"/>
      <c r="B283" s="229"/>
      <c r="C283" s="230"/>
      <c r="D283" s="231"/>
      <c r="E283" s="231"/>
      <c r="F283" s="230"/>
      <c r="G283" s="232"/>
      <c r="H283" s="228"/>
      <c r="I283" s="233"/>
      <c r="J283" s="230"/>
      <c r="K283" s="230"/>
      <c r="L283" s="230"/>
      <c r="M283" s="230"/>
      <c r="N283" s="230"/>
      <c r="O283" s="234"/>
      <c r="P283" s="228"/>
      <c r="Q283" s="230"/>
      <c r="R283" s="230"/>
      <c r="S283" s="230"/>
      <c r="T283" s="230"/>
      <c r="U283" s="230"/>
      <c r="V283" s="230"/>
      <c r="W283" s="230"/>
      <c r="X283" s="230"/>
      <c r="Y283" s="230"/>
      <c r="Z283" s="230"/>
      <c r="AA283" s="230"/>
      <c r="AB283" s="230"/>
      <c r="AC283" s="228"/>
      <c r="AD283" s="230"/>
      <c r="AE283" s="230"/>
      <c r="AF283" s="230"/>
      <c r="AG283" s="230"/>
      <c r="AH283" s="230"/>
      <c r="AI283" s="230"/>
    </row>
    <row r="284" spans="1:35" ht="15">
      <c r="A284" s="228"/>
      <c r="B284" s="229"/>
      <c r="C284" s="230"/>
      <c r="D284" s="231"/>
      <c r="E284" s="231"/>
      <c r="F284" s="230"/>
      <c r="G284" s="232"/>
      <c r="H284" s="228"/>
      <c r="I284" s="233"/>
      <c r="J284" s="230"/>
      <c r="K284" s="230"/>
      <c r="L284" s="230"/>
      <c r="M284" s="230"/>
      <c r="N284" s="230"/>
      <c r="O284" s="234"/>
      <c r="P284" s="228"/>
      <c r="Q284" s="230"/>
      <c r="R284" s="230"/>
      <c r="S284" s="230"/>
      <c r="T284" s="230"/>
      <c r="U284" s="230"/>
      <c r="V284" s="230"/>
      <c r="W284" s="230"/>
      <c r="X284" s="230"/>
      <c r="Y284" s="230"/>
      <c r="Z284" s="230"/>
      <c r="AA284" s="230"/>
      <c r="AB284" s="230"/>
      <c r="AC284" s="228"/>
      <c r="AD284" s="230"/>
      <c r="AE284" s="230"/>
      <c r="AF284" s="230"/>
      <c r="AG284" s="230"/>
      <c r="AH284" s="230"/>
      <c r="AI284" s="230"/>
    </row>
    <row r="285" spans="1:35" ht="15">
      <c r="A285" s="228"/>
      <c r="B285" s="229"/>
      <c r="C285" s="230"/>
      <c r="D285" s="231"/>
      <c r="E285" s="231"/>
      <c r="F285" s="230"/>
      <c r="G285" s="232"/>
      <c r="H285" s="228"/>
      <c r="I285" s="233"/>
      <c r="J285" s="230"/>
      <c r="K285" s="230"/>
      <c r="L285" s="230"/>
      <c r="M285" s="230"/>
      <c r="N285" s="230"/>
      <c r="O285" s="234"/>
      <c r="P285" s="228"/>
      <c r="Q285" s="230"/>
      <c r="R285" s="230"/>
      <c r="S285" s="230"/>
      <c r="T285" s="230"/>
      <c r="U285" s="230"/>
      <c r="V285" s="230"/>
      <c r="W285" s="230"/>
      <c r="X285" s="230"/>
      <c r="Y285" s="230"/>
      <c r="Z285" s="230"/>
      <c r="AA285" s="230"/>
      <c r="AB285" s="230"/>
      <c r="AC285" s="228"/>
      <c r="AD285" s="230"/>
      <c r="AE285" s="230"/>
      <c r="AF285" s="230"/>
      <c r="AG285" s="230"/>
      <c r="AH285" s="230"/>
      <c r="AI285" s="230"/>
    </row>
    <row r="286" spans="1:35" ht="15">
      <c r="A286" s="228"/>
      <c r="B286" s="229"/>
      <c r="C286" s="230"/>
      <c r="D286" s="231"/>
      <c r="E286" s="231"/>
      <c r="F286" s="230"/>
      <c r="G286" s="232"/>
      <c r="H286" s="228"/>
      <c r="I286" s="233"/>
      <c r="J286" s="230"/>
      <c r="K286" s="230"/>
      <c r="L286" s="230"/>
      <c r="M286" s="230"/>
      <c r="N286" s="230"/>
      <c r="O286" s="234"/>
      <c r="P286" s="228"/>
      <c r="Q286" s="230"/>
      <c r="R286" s="230"/>
      <c r="S286" s="230"/>
      <c r="T286" s="230"/>
      <c r="U286" s="230"/>
      <c r="V286" s="230"/>
      <c r="W286" s="230"/>
      <c r="X286" s="230"/>
      <c r="Y286" s="230"/>
      <c r="Z286" s="230"/>
      <c r="AA286" s="230"/>
      <c r="AB286" s="230"/>
      <c r="AC286" s="228"/>
      <c r="AD286" s="230"/>
      <c r="AE286" s="230"/>
      <c r="AF286" s="230"/>
      <c r="AG286" s="230"/>
      <c r="AH286" s="230"/>
      <c r="AI286" s="230"/>
    </row>
    <row r="287" spans="1:35" ht="15">
      <c r="A287" s="228"/>
      <c r="B287" s="229"/>
      <c r="C287" s="230"/>
      <c r="D287" s="231"/>
      <c r="E287" s="231"/>
      <c r="F287" s="230"/>
      <c r="G287" s="232"/>
      <c r="H287" s="228"/>
      <c r="I287" s="233"/>
      <c r="J287" s="230"/>
      <c r="K287" s="230"/>
      <c r="L287" s="230"/>
      <c r="M287" s="230"/>
      <c r="N287" s="230"/>
      <c r="O287" s="234"/>
      <c r="P287" s="228"/>
      <c r="Q287" s="230"/>
      <c r="R287" s="230"/>
      <c r="S287" s="230"/>
      <c r="T287" s="230"/>
      <c r="U287" s="230"/>
      <c r="V287" s="230"/>
      <c r="W287" s="230"/>
      <c r="X287" s="230"/>
      <c r="Y287" s="230"/>
      <c r="Z287" s="230"/>
      <c r="AA287" s="230"/>
      <c r="AB287" s="230"/>
      <c r="AC287" s="228"/>
      <c r="AD287" s="230"/>
      <c r="AE287" s="230"/>
      <c r="AF287" s="230"/>
      <c r="AG287" s="230"/>
      <c r="AH287" s="230"/>
      <c r="AI287" s="230"/>
    </row>
    <row r="288" spans="1:35" ht="15">
      <c r="A288" s="228"/>
      <c r="B288" s="229"/>
      <c r="C288" s="230"/>
      <c r="D288" s="231"/>
      <c r="E288" s="231"/>
      <c r="F288" s="230"/>
      <c r="G288" s="232"/>
      <c r="H288" s="228"/>
      <c r="I288" s="233"/>
      <c r="J288" s="230"/>
      <c r="K288" s="230"/>
      <c r="L288" s="230"/>
      <c r="M288" s="230"/>
      <c r="N288" s="230"/>
      <c r="O288" s="234"/>
      <c r="P288" s="228"/>
      <c r="Q288" s="230"/>
      <c r="R288" s="230"/>
      <c r="S288" s="230"/>
      <c r="T288" s="230"/>
      <c r="U288" s="230"/>
      <c r="V288" s="230"/>
      <c r="W288" s="230"/>
      <c r="X288" s="230"/>
      <c r="Y288" s="230"/>
      <c r="Z288" s="230"/>
      <c r="AA288" s="230"/>
      <c r="AB288" s="230"/>
      <c r="AC288" s="228"/>
      <c r="AD288" s="230"/>
      <c r="AE288" s="230"/>
      <c r="AF288" s="230"/>
      <c r="AG288" s="230"/>
      <c r="AH288" s="230"/>
      <c r="AI288" s="230"/>
    </row>
    <row r="289" spans="1:35" ht="15">
      <c r="A289" s="228"/>
      <c r="B289" s="229"/>
      <c r="C289" s="230"/>
      <c r="D289" s="231"/>
      <c r="E289" s="231"/>
      <c r="F289" s="230"/>
      <c r="G289" s="232"/>
      <c r="H289" s="228"/>
      <c r="I289" s="233"/>
      <c r="J289" s="230"/>
      <c r="K289" s="230"/>
      <c r="L289" s="230"/>
      <c r="M289" s="230"/>
      <c r="N289" s="230"/>
      <c r="O289" s="234"/>
      <c r="P289" s="228"/>
      <c r="Q289" s="230"/>
      <c r="R289" s="230"/>
      <c r="S289" s="230"/>
      <c r="T289" s="230"/>
      <c r="U289" s="230"/>
      <c r="V289" s="230"/>
      <c r="W289" s="230"/>
      <c r="X289" s="230"/>
      <c r="Y289" s="230"/>
      <c r="Z289" s="230"/>
      <c r="AA289" s="230"/>
      <c r="AB289" s="230"/>
      <c r="AC289" s="228"/>
      <c r="AD289" s="230"/>
      <c r="AE289" s="230"/>
      <c r="AF289" s="230"/>
      <c r="AG289" s="230"/>
      <c r="AH289" s="230"/>
      <c r="AI289" s="230"/>
    </row>
    <row r="290" spans="1:35" ht="15">
      <c r="A290" s="228"/>
      <c r="B290" s="229"/>
      <c r="C290" s="230"/>
      <c r="D290" s="231"/>
      <c r="E290" s="231"/>
      <c r="F290" s="230"/>
      <c r="G290" s="232"/>
      <c r="H290" s="228"/>
      <c r="I290" s="233"/>
      <c r="J290" s="230"/>
      <c r="K290" s="230"/>
      <c r="L290" s="230"/>
      <c r="M290" s="230"/>
      <c r="N290" s="230"/>
      <c r="O290" s="234"/>
      <c r="P290" s="228"/>
      <c r="Q290" s="230"/>
      <c r="R290" s="230"/>
      <c r="S290" s="230"/>
      <c r="T290" s="230"/>
      <c r="U290" s="230"/>
      <c r="V290" s="230"/>
      <c r="W290" s="230"/>
      <c r="X290" s="230"/>
      <c r="Y290" s="230"/>
      <c r="Z290" s="230"/>
      <c r="AA290" s="230"/>
      <c r="AB290" s="230"/>
      <c r="AC290" s="228"/>
      <c r="AD290" s="230"/>
      <c r="AE290" s="230"/>
      <c r="AF290" s="230"/>
      <c r="AG290" s="230"/>
      <c r="AH290" s="230"/>
      <c r="AI290" s="230"/>
    </row>
    <row r="291" spans="1:35" ht="15">
      <c r="A291" s="228"/>
      <c r="B291" s="229"/>
      <c r="C291" s="230"/>
      <c r="D291" s="231"/>
      <c r="E291" s="231"/>
      <c r="F291" s="230"/>
      <c r="G291" s="232"/>
      <c r="H291" s="228"/>
      <c r="I291" s="233"/>
      <c r="J291" s="230"/>
      <c r="K291" s="230"/>
      <c r="L291" s="230"/>
      <c r="M291" s="230"/>
      <c r="N291" s="230"/>
      <c r="O291" s="234"/>
      <c r="P291" s="228"/>
      <c r="Q291" s="230"/>
      <c r="R291" s="230"/>
      <c r="S291" s="230"/>
      <c r="T291" s="230"/>
      <c r="U291" s="230"/>
      <c r="V291" s="230"/>
      <c r="W291" s="230"/>
      <c r="X291" s="230"/>
      <c r="Y291" s="230"/>
      <c r="Z291" s="230"/>
      <c r="AA291" s="230"/>
      <c r="AB291" s="230"/>
      <c r="AC291" s="228"/>
      <c r="AD291" s="230"/>
      <c r="AE291" s="230"/>
      <c r="AF291" s="230"/>
      <c r="AG291" s="230"/>
      <c r="AH291" s="230"/>
      <c r="AI291" s="230"/>
    </row>
    <row r="292" spans="1:35" ht="15">
      <c r="A292" s="228"/>
      <c r="B292" s="229"/>
      <c r="C292" s="230"/>
      <c r="D292" s="231"/>
      <c r="E292" s="231"/>
      <c r="F292" s="230"/>
      <c r="G292" s="232"/>
      <c r="H292" s="228"/>
      <c r="I292" s="233"/>
      <c r="J292" s="230"/>
      <c r="K292" s="230"/>
      <c r="L292" s="230"/>
      <c r="M292" s="230"/>
      <c r="N292" s="230"/>
      <c r="O292" s="234"/>
      <c r="P292" s="228"/>
      <c r="Q292" s="230"/>
      <c r="R292" s="230"/>
      <c r="S292" s="230"/>
      <c r="T292" s="230"/>
      <c r="U292" s="230"/>
      <c r="V292" s="230"/>
      <c r="W292" s="230"/>
      <c r="X292" s="230"/>
      <c r="Y292" s="230"/>
      <c r="Z292" s="230"/>
      <c r="AA292" s="230"/>
      <c r="AB292" s="230"/>
      <c r="AC292" s="228"/>
      <c r="AD292" s="230"/>
      <c r="AE292" s="230"/>
      <c r="AF292" s="230"/>
      <c r="AG292" s="230"/>
      <c r="AH292" s="230"/>
      <c r="AI292" s="230"/>
    </row>
    <row r="293" spans="1:35" ht="15">
      <c r="A293" s="228"/>
      <c r="B293" s="229"/>
      <c r="C293" s="230"/>
      <c r="D293" s="231"/>
      <c r="E293" s="231"/>
      <c r="F293" s="230"/>
      <c r="G293" s="232"/>
      <c r="H293" s="228"/>
      <c r="I293" s="233"/>
      <c r="J293" s="230"/>
      <c r="K293" s="230"/>
      <c r="L293" s="230"/>
      <c r="M293" s="230"/>
      <c r="N293" s="230"/>
      <c r="O293" s="234"/>
      <c r="P293" s="228"/>
      <c r="Q293" s="230"/>
      <c r="R293" s="230"/>
      <c r="S293" s="230"/>
      <c r="T293" s="230"/>
      <c r="U293" s="230"/>
      <c r="V293" s="230"/>
      <c r="W293" s="230"/>
      <c r="X293" s="230"/>
      <c r="Y293" s="230"/>
      <c r="Z293" s="230"/>
      <c r="AA293" s="230"/>
      <c r="AB293" s="230"/>
      <c r="AC293" s="228"/>
      <c r="AD293" s="230"/>
      <c r="AE293" s="230"/>
      <c r="AF293" s="230"/>
      <c r="AG293" s="230"/>
      <c r="AH293" s="230"/>
      <c r="AI293" s="230"/>
    </row>
    <row r="294" spans="1:35" ht="15">
      <c r="A294" s="228"/>
      <c r="B294" s="229"/>
      <c r="C294" s="230"/>
      <c r="D294" s="231"/>
      <c r="E294" s="231"/>
      <c r="F294" s="230"/>
      <c r="G294" s="232"/>
      <c r="H294" s="228"/>
      <c r="I294" s="233"/>
      <c r="J294" s="230"/>
      <c r="K294" s="230"/>
      <c r="L294" s="230"/>
      <c r="M294" s="230"/>
      <c r="N294" s="230"/>
      <c r="O294" s="234"/>
      <c r="P294" s="228"/>
      <c r="Q294" s="230"/>
      <c r="R294" s="230"/>
      <c r="S294" s="230"/>
      <c r="T294" s="230"/>
      <c r="U294" s="230"/>
      <c r="V294" s="230"/>
      <c r="W294" s="230"/>
      <c r="X294" s="230"/>
      <c r="Y294" s="230"/>
      <c r="Z294" s="230"/>
      <c r="AA294" s="230"/>
      <c r="AB294" s="230"/>
      <c r="AC294" s="228"/>
      <c r="AD294" s="230"/>
      <c r="AE294" s="230"/>
      <c r="AF294" s="230"/>
      <c r="AG294" s="230"/>
      <c r="AH294" s="230"/>
      <c r="AI294" s="230"/>
    </row>
    <row r="295" spans="1:35" ht="15">
      <c r="A295" s="228"/>
      <c r="B295" s="229"/>
      <c r="C295" s="230"/>
      <c r="D295" s="231"/>
      <c r="E295" s="231"/>
      <c r="F295" s="230"/>
      <c r="G295" s="232"/>
      <c r="H295" s="228"/>
      <c r="I295" s="233"/>
      <c r="J295" s="230"/>
      <c r="K295" s="230"/>
      <c r="L295" s="230"/>
      <c r="M295" s="230"/>
      <c r="N295" s="230"/>
      <c r="O295" s="234"/>
      <c r="P295" s="228"/>
      <c r="Q295" s="230"/>
      <c r="R295" s="230"/>
      <c r="S295" s="230"/>
      <c r="T295" s="230"/>
      <c r="U295" s="230"/>
      <c r="V295" s="230"/>
      <c r="W295" s="230"/>
      <c r="X295" s="230"/>
      <c r="Y295" s="230"/>
      <c r="Z295" s="230"/>
      <c r="AA295" s="230"/>
      <c r="AB295" s="230"/>
      <c r="AC295" s="228"/>
      <c r="AD295" s="230"/>
      <c r="AE295" s="230"/>
      <c r="AF295" s="230"/>
      <c r="AG295" s="230"/>
      <c r="AH295" s="230"/>
      <c r="AI295" s="230"/>
    </row>
    <row r="296" spans="1:35" ht="15">
      <c r="A296" s="228"/>
      <c r="B296" s="229"/>
      <c r="C296" s="230"/>
      <c r="D296" s="231"/>
      <c r="E296" s="231"/>
      <c r="F296" s="230"/>
      <c r="G296" s="232"/>
      <c r="H296" s="228"/>
      <c r="I296" s="233"/>
      <c r="J296" s="230"/>
      <c r="K296" s="230"/>
      <c r="L296" s="230"/>
      <c r="M296" s="230"/>
      <c r="N296" s="230"/>
      <c r="O296" s="234"/>
      <c r="P296" s="228"/>
      <c r="Q296" s="230"/>
      <c r="R296" s="230"/>
      <c r="S296" s="230"/>
      <c r="T296" s="230"/>
      <c r="U296" s="230"/>
      <c r="V296" s="230"/>
      <c r="W296" s="230"/>
      <c r="X296" s="230"/>
      <c r="Y296" s="230"/>
      <c r="Z296" s="230"/>
      <c r="AA296" s="230"/>
      <c r="AB296" s="230"/>
      <c r="AC296" s="228"/>
      <c r="AD296" s="230"/>
      <c r="AE296" s="230"/>
      <c r="AF296" s="230"/>
      <c r="AG296" s="230"/>
      <c r="AH296" s="230"/>
      <c r="AI296" s="230"/>
    </row>
    <row r="297" spans="1:35" ht="15">
      <c r="A297" s="228"/>
      <c r="B297" s="229"/>
      <c r="C297" s="230"/>
      <c r="D297" s="231"/>
      <c r="E297" s="231"/>
      <c r="F297" s="230"/>
      <c r="G297" s="232"/>
      <c r="H297" s="228"/>
      <c r="I297" s="233"/>
      <c r="J297" s="230"/>
      <c r="K297" s="230"/>
      <c r="L297" s="230"/>
      <c r="M297" s="230"/>
      <c r="N297" s="230"/>
      <c r="O297" s="234"/>
      <c r="P297" s="228"/>
      <c r="Q297" s="230"/>
      <c r="R297" s="230"/>
      <c r="S297" s="230"/>
      <c r="T297" s="230"/>
      <c r="U297" s="230"/>
      <c r="V297" s="230"/>
      <c r="W297" s="230"/>
      <c r="X297" s="230"/>
      <c r="Y297" s="230"/>
      <c r="Z297" s="230"/>
      <c r="AA297" s="230"/>
      <c r="AB297" s="230"/>
      <c r="AC297" s="228"/>
      <c r="AD297" s="230"/>
      <c r="AE297" s="230"/>
      <c r="AF297" s="230"/>
      <c r="AG297" s="230"/>
      <c r="AH297" s="230"/>
      <c r="AI297" s="230"/>
    </row>
    <row r="298" spans="1:35" ht="15">
      <c r="A298" s="228"/>
      <c r="B298" s="229"/>
      <c r="C298" s="230"/>
      <c r="D298" s="231"/>
      <c r="E298" s="231"/>
      <c r="F298" s="230"/>
      <c r="G298" s="232"/>
      <c r="H298" s="228"/>
      <c r="I298" s="233"/>
      <c r="J298" s="230"/>
      <c r="K298" s="230"/>
      <c r="L298" s="230"/>
      <c r="M298" s="230"/>
      <c r="N298" s="230"/>
      <c r="O298" s="234"/>
      <c r="P298" s="228"/>
      <c r="Q298" s="230"/>
      <c r="R298" s="230"/>
      <c r="S298" s="230"/>
      <c r="T298" s="230"/>
      <c r="U298" s="230"/>
      <c r="V298" s="230"/>
      <c r="W298" s="230"/>
      <c r="X298" s="230"/>
      <c r="Y298" s="230"/>
      <c r="Z298" s="230"/>
      <c r="AA298" s="230"/>
      <c r="AB298" s="230"/>
      <c r="AC298" s="228"/>
      <c r="AD298" s="230"/>
      <c r="AE298" s="230"/>
      <c r="AF298" s="230"/>
      <c r="AG298" s="230"/>
      <c r="AH298" s="230"/>
      <c r="AI298" s="230"/>
    </row>
    <row r="299" spans="1:35" ht="15">
      <c r="A299" s="228"/>
      <c r="B299" s="229"/>
      <c r="C299" s="230"/>
      <c r="D299" s="231"/>
      <c r="E299" s="231"/>
      <c r="F299" s="230"/>
      <c r="G299" s="232"/>
      <c r="H299" s="228"/>
      <c r="I299" s="233"/>
      <c r="J299" s="230"/>
      <c r="K299" s="230"/>
      <c r="L299" s="230"/>
      <c r="M299" s="230"/>
      <c r="N299" s="230"/>
      <c r="O299" s="234"/>
      <c r="P299" s="228"/>
      <c r="Q299" s="230"/>
      <c r="R299" s="230"/>
      <c r="S299" s="230"/>
      <c r="T299" s="230"/>
      <c r="U299" s="230"/>
      <c r="V299" s="230"/>
      <c r="W299" s="230"/>
      <c r="X299" s="230"/>
      <c r="Y299" s="230"/>
      <c r="Z299" s="230"/>
      <c r="AA299" s="230"/>
      <c r="AB299" s="230"/>
      <c r="AC299" s="228"/>
      <c r="AD299" s="230"/>
      <c r="AE299" s="230"/>
      <c r="AF299" s="230"/>
      <c r="AG299" s="230"/>
      <c r="AH299" s="230"/>
      <c r="AI299" s="230"/>
    </row>
    <row r="300" spans="1:35" ht="15">
      <c r="A300" s="228"/>
      <c r="B300" s="229"/>
      <c r="C300" s="230"/>
      <c r="D300" s="231"/>
      <c r="E300" s="231"/>
      <c r="F300" s="230"/>
      <c r="G300" s="232"/>
      <c r="H300" s="228"/>
      <c r="I300" s="233"/>
      <c r="J300" s="230"/>
      <c r="K300" s="230"/>
      <c r="L300" s="230"/>
      <c r="M300" s="230"/>
      <c r="N300" s="230"/>
      <c r="O300" s="234"/>
      <c r="P300" s="228"/>
      <c r="Q300" s="230"/>
      <c r="R300" s="230"/>
      <c r="S300" s="230"/>
      <c r="T300" s="230"/>
      <c r="U300" s="230"/>
      <c r="V300" s="230"/>
      <c r="W300" s="230"/>
      <c r="X300" s="230"/>
      <c r="Y300" s="230"/>
      <c r="Z300" s="230"/>
      <c r="AA300" s="230"/>
      <c r="AB300" s="230"/>
      <c r="AC300" s="228"/>
      <c r="AD300" s="230"/>
      <c r="AE300" s="230"/>
      <c r="AF300" s="230"/>
      <c r="AG300" s="230"/>
      <c r="AH300" s="230"/>
      <c r="AI300" s="230"/>
    </row>
    <row r="301" spans="1:35" ht="15">
      <c r="A301" s="228"/>
      <c r="B301" s="229"/>
      <c r="C301" s="230"/>
      <c r="D301" s="231"/>
      <c r="E301" s="231"/>
      <c r="F301" s="230"/>
      <c r="G301" s="232"/>
      <c r="H301" s="228"/>
      <c r="I301" s="233"/>
      <c r="J301" s="230"/>
      <c r="K301" s="230"/>
      <c r="L301" s="230"/>
      <c r="M301" s="230"/>
      <c r="N301" s="230"/>
      <c r="O301" s="234"/>
      <c r="P301" s="228"/>
      <c r="Q301" s="230"/>
      <c r="R301" s="230"/>
      <c r="S301" s="230"/>
      <c r="T301" s="230"/>
      <c r="U301" s="230"/>
      <c r="V301" s="230"/>
      <c r="W301" s="230"/>
      <c r="X301" s="230"/>
      <c r="Y301" s="230"/>
      <c r="Z301" s="230"/>
      <c r="AA301" s="230"/>
      <c r="AB301" s="230"/>
      <c r="AC301" s="228"/>
      <c r="AD301" s="230"/>
      <c r="AE301" s="230"/>
      <c r="AF301" s="230"/>
      <c r="AG301" s="230"/>
      <c r="AH301" s="230"/>
      <c r="AI301" s="230"/>
    </row>
    <row r="302" spans="1:35" ht="15">
      <c r="A302" s="228"/>
      <c r="B302" s="229"/>
      <c r="C302" s="230"/>
      <c r="D302" s="231"/>
      <c r="E302" s="231"/>
      <c r="F302" s="230"/>
      <c r="G302" s="232"/>
      <c r="H302" s="228"/>
      <c r="I302" s="233"/>
      <c r="J302" s="230"/>
      <c r="K302" s="230"/>
      <c r="L302" s="230"/>
      <c r="M302" s="230"/>
      <c r="N302" s="230"/>
      <c r="O302" s="234"/>
      <c r="P302" s="228"/>
      <c r="Q302" s="230"/>
      <c r="R302" s="230"/>
      <c r="S302" s="230"/>
      <c r="T302" s="230"/>
      <c r="U302" s="230"/>
      <c r="V302" s="230"/>
      <c r="W302" s="230"/>
      <c r="X302" s="230"/>
      <c r="Y302" s="230"/>
      <c r="Z302" s="230"/>
      <c r="AA302" s="230"/>
      <c r="AB302" s="230"/>
      <c r="AC302" s="228"/>
      <c r="AD302" s="230"/>
      <c r="AE302" s="230"/>
      <c r="AF302" s="230"/>
      <c r="AG302" s="230"/>
      <c r="AH302" s="230"/>
      <c r="AI302" s="230"/>
    </row>
    <row r="303" spans="1:35" ht="15">
      <c r="A303" s="228"/>
      <c r="B303" s="229"/>
      <c r="C303" s="230"/>
      <c r="D303" s="231"/>
      <c r="E303" s="231"/>
      <c r="F303" s="230"/>
      <c r="G303" s="232"/>
      <c r="H303" s="228"/>
      <c r="I303" s="233"/>
      <c r="J303" s="230"/>
      <c r="K303" s="230"/>
      <c r="L303" s="230"/>
      <c r="M303" s="230"/>
      <c r="N303" s="230"/>
      <c r="O303" s="234"/>
      <c r="P303" s="228"/>
      <c r="Q303" s="230"/>
      <c r="R303" s="230"/>
      <c r="S303" s="230"/>
      <c r="T303" s="230"/>
      <c r="U303" s="230"/>
      <c r="V303" s="230"/>
      <c r="W303" s="230"/>
      <c r="X303" s="230"/>
      <c r="Y303" s="230"/>
      <c r="Z303" s="230"/>
      <c r="AA303" s="230"/>
      <c r="AB303" s="230"/>
      <c r="AC303" s="228"/>
      <c r="AD303" s="230"/>
      <c r="AE303" s="230"/>
      <c r="AF303" s="230"/>
      <c r="AG303" s="230"/>
      <c r="AH303" s="230"/>
      <c r="AI303" s="230"/>
    </row>
    <row r="304" spans="1:35" ht="15">
      <c r="A304" s="228"/>
      <c r="B304" s="229"/>
      <c r="C304" s="230"/>
      <c r="D304" s="231"/>
      <c r="E304" s="231"/>
      <c r="F304" s="230"/>
      <c r="G304" s="232"/>
      <c r="H304" s="228"/>
      <c r="I304" s="233"/>
      <c r="J304" s="230"/>
      <c r="K304" s="230"/>
      <c r="L304" s="230"/>
      <c r="M304" s="230"/>
      <c r="N304" s="230"/>
      <c r="O304" s="234"/>
      <c r="P304" s="228"/>
      <c r="Q304" s="230"/>
      <c r="R304" s="230"/>
      <c r="S304" s="230"/>
      <c r="T304" s="230"/>
      <c r="U304" s="230"/>
      <c r="V304" s="230"/>
      <c r="W304" s="230"/>
      <c r="X304" s="230"/>
      <c r="Y304" s="230"/>
      <c r="Z304" s="230"/>
      <c r="AA304" s="230"/>
      <c r="AB304" s="230"/>
      <c r="AC304" s="228"/>
      <c r="AD304" s="230"/>
      <c r="AE304" s="230"/>
      <c r="AF304" s="230"/>
      <c r="AG304" s="230"/>
      <c r="AH304" s="230"/>
      <c r="AI304" s="230"/>
    </row>
    <row r="305" spans="1:35" ht="15">
      <c r="A305" s="228"/>
      <c r="B305" s="229"/>
      <c r="C305" s="230"/>
      <c r="D305" s="231"/>
      <c r="E305" s="231"/>
      <c r="F305" s="230"/>
      <c r="G305" s="232"/>
      <c r="H305" s="228"/>
      <c r="I305" s="233"/>
      <c r="J305" s="230"/>
      <c r="K305" s="230"/>
      <c r="L305" s="230"/>
      <c r="M305" s="230"/>
      <c r="N305" s="230"/>
      <c r="O305" s="234"/>
      <c r="P305" s="228"/>
      <c r="Q305" s="230"/>
      <c r="R305" s="230"/>
      <c r="S305" s="230"/>
      <c r="T305" s="230"/>
      <c r="U305" s="230"/>
      <c r="V305" s="230"/>
      <c r="W305" s="230"/>
      <c r="X305" s="230"/>
      <c r="Y305" s="230"/>
      <c r="Z305" s="230"/>
      <c r="AA305" s="230"/>
      <c r="AB305" s="230"/>
      <c r="AC305" s="228"/>
      <c r="AD305" s="230"/>
      <c r="AE305" s="230"/>
      <c r="AF305" s="230"/>
      <c r="AG305" s="230"/>
      <c r="AH305" s="230"/>
      <c r="AI305" s="230"/>
    </row>
    <row r="306" spans="1:35" ht="15">
      <c r="A306" s="228"/>
      <c r="B306" s="229"/>
      <c r="C306" s="230"/>
      <c r="D306" s="231"/>
      <c r="E306" s="231"/>
      <c r="F306" s="230"/>
      <c r="G306" s="232"/>
      <c r="H306" s="228"/>
      <c r="I306" s="233"/>
      <c r="J306" s="230"/>
      <c r="K306" s="230"/>
      <c r="L306" s="230"/>
      <c r="M306" s="230"/>
      <c r="N306" s="230"/>
      <c r="O306" s="234"/>
      <c r="P306" s="228"/>
      <c r="Q306" s="230"/>
      <c r="R306" s="230"/>
      <c r="S306" s="230"/>
      <c r="T306" s="230"/>
      <c r="U306" s="230"/>
      <c r="V306" s="230"/>
      <c r="W306" s="230"/>
      <c r="X306" s="230"/>
      <c r="Y306" s="230"/>
      <c r="Z306" s="230"/>
      <c r="AA306" s="230"/>
      <c r="AB306" s="230"/>
      <c r="AC306" s="228"/>
      <c r="AD306" s="230"/>
      <c r="AE306" s="230"/>
      <c r="AF306" s="230"/>
      <c r="AG306" s="230"/>
      <c r="AH306" s="230"/>
      <c r="AI306" s="230"/>
    </row>
    <row r="307" spans="1:35" ht="15">
      <c r="A307" s="228"/>
      <c r="B307" s="229"/>
      <c r="C307" s="230"/>
      <c r="D307" s="231"/>
      <c r="E307" s="231"/>
      <c r="F307" s="230"/>
      <c r="G307" s="232"/>
      <c r="H307" s="228"/>
      <c r="I307" s="233"/>
      <c r="J307" s="230"/>
      <c r="K307" s="230"/>
      <c r="L307" s="230"/>
      <c r="M307" s="230"/>
      <c r="N307" s="230"/>
      <c r="O307" s="234"/>
      <c r="P307" s="228"/>
      <c r="Q307" s="230"/>
      <c r="R307" s="230"/>
      <c r="S307" s="230"/>
      <c r="T307" s="230"/>
      <c r="U307" s="230"/>
      <c r="V307" s="230"/>
      <c r="W307" s="230"/>
      <c r="X307" s="230"/>
      <c r="Y307" s="230"/>
      <c r="Z307" s="230"/>
      <c r="AA307" s="230"/>
      <c r="AB307" s="230"/>
      <c r="AC307" s="228"/>
      <c r="AD307" s="230"/>
      <c r="AE307" s="230"/>
      <c r="AF307" s="230"/>
      <c r="AG307" s="230"/>
      <c r="AH307" s="230"/>
      <c r="AI307" s="230"/>
    </row>
    <row r="308" spans="1:35" ht="15">
      <c r="A308" s="228"/>
      <c r="B308" s="229"/>
      <c r="C308" s="230"/>
      <c r="D308" s="231"/>
      <c r="E308" s="231"/>
      <c r="F308" s="230"/>
      <c r="G308" s="232"/>
      <c r="H308" s="228"/>
      <c r="I308" s="233"/>
      <c r="J308" s="230"/>
      <c r="K308" s="230"/>
      <c r="L308" s="230"/>
      <c r="M308" s="230"/>
      <c r="N308" s="230"/>
      <c r="O308" s="234"/>
      <c r="P308" s="228"/>
      <c r="Q308" s="230"/>
      <c r="R308" s="230"/>
      <c r="S308" s="230"/>
      <c r="T308" s="230"/>
      <c r="U308" s="230"/>
      <c r="V308" s="230"/>
      <c r="W308" s="230"/>
      <c r="X308" s="230"/>
      <c r="Y308" s="230"/>
      <c r="Z308" s="230"/>
      <c r="AA308" s="230"/>
      <c r="AB308" s="230"/>
      <c r="AC308" s="228"/>
      <c r="AD308" s="230"/>
      <c r="AE308" s="230"/>
      <c r="AF308" s="230"/>
      <c r="AG308" s="230"/>
      <c r="AH308" s="230"/>
      <c r="AI308" s="230"/>
    </row>
    <row r="309" spans="1:35" ht="15">
      <c r="A309" s="228"/>
      <c r="B309" s="229"/>
      <c r="C309" s="230"/>
      <c r="D309" s="231"/>
      <c r="E309" s="231"/>
      <c r="F309" s="230"/>
      <c r="G309" s="232"/>
      <c r="H309" s="228"/>
      <c r="I309" s="233"/>
      <c r="J309" s="230"/>
      <c r="K309" s="230"/>
      <c r="L309" s="230"/>
      <c r="M309" s="230"/>
      <c r="N309" s="230"/>
      <c r="O309" s="234"/>
      <c r="P309" s="228"/>
      <c r="Q309" s="230"/>
      <c r="R309" s="230"/>
      <c r="S309" s="230"/>
      <c r="T309" s="230"/>
      <c r="U309" s="230"/>
      <c r="V309" s="230"/>
      <c r="W309" s="230"/>
      <c r="X309" s="230"/>
      <c r="Y309" s="230"/>
      <c r="Z309" s="230"/>
      <c r="AA309" s="230"/>
      <c r="AB309" s="230"/>
      <c r="AC309" s="228"/>
      <c r="AD309" s="230"/>
      <c r="AE309" s="230"/>
      <c r="AF309" s="230"/>
      <c r="AG309" s="230"/>
      <c r="AH309" s="230"/>
      <c r="AI309" s="230"/>
    </row>
    <row r="310" spans="1:35" ht="15">
      <c r="A310" s="228"/>
      <c r="B310" s="229"/>
      <c r="C310" s="230"/>
      <c r="D310" s="231"/>
      <c r="E310" s="231"/>
      <c r="F310" s="230"/>
      <c r="G310" s="232"/>
      <c r="H310" s="228"/>
      <c r="I310" s="233"/>
      <c r="J310" s="230"/>
      <c r="K310" s="230"/>
      <c r="L310" s="230"/>
      <c r="M310" s="230"/>
      <c r="N310" s="230"/>
      <c r="O310" s="234"/>
      <c r="P310" s="228"/>
      <c r="Q310" s="230"/>
      <c r="R310" s="230"/>
      <c r="S310" s="230"/>
      <c r="T310" s="230"/>
      <c r="U310" s="230"/>
      <c r="V310" s="230"/>
      <c r="W310" s="230"/>
      <c r="X310" s="230"/>
      <c r="Y310" s="230"/>
      <c r="Z310" s="230"/>
      <c r="AA310" s="230"/>
      <c r="AB310" s="230"/>
      <c r="AC310" s="228"/>
      <c r="AD310" s="230"/>
      <c r="AE310" s="230"/>
      <c r="AF310" s="230"/>
      <c r="AG310" s="230"/>
      <c r="AH310" s="230"/>
      <c r="AI310" s="230"/>
    </row>
    <row r="311" spans="1:35" ht="15">
      <c r="A311" s="228"/>
      <c r="B311" s="229"/>
      <c r="C311" s="230"/>
      <c r="D311" s="231"/>
      <c r="E311" s="231"/>
      <c r="F311" s="230"/>
      <c r="G311" s="232"/>
      <c r="H311" s="228"/>
      <c r="I311" s="233"/>
      <c r="J311" s="230"/>
      <c r="K311" s="230"/>
      <c r="L311" s="230"/>
      <c r="M311" s="230"/>
      <c r="N311" s="230"/>
      <c r="O311" s="234"/>
      <c r="P311" s="228"/>
      <c r="Q311" s="230"/>
      <c r="R311" s="230"/>
      <c r="S311" s="230"/>
      <c r="T311" s="230"/>
      <c r="U311" s="230"/>
      <c r="V311" s="230"/>
      <c r="W311" s="230"/>
      <c r="X311" s="230"/>
      <c r="Y311" s="230"/>
      <c r="Z311" s="230"/>
      <c r="AA311" s="230"/>
      <c r="AB311" s="230"/>
      <c r="AC311" s="228"/>
      <c r="AD311" s="230"/>
      <c r="AE311" s="230"/>
      <c r="AF311" s="230"/>
      <c r="AG311" s="230"/>
      <c r="AH311" s="230"/>
      <c r="AI311" s="230"/>
    </row>
    <row r="312" spans="1:35" ht="15">
      <c r="A312" s="228"/>
      <c r="B312" s="229"/>
      <c r="C312" s="230"/>
      <c r="D312" s="231"/>
      <c r="E312" s="231"/>
      <c r="F312" s="230"/>
      <c r="G312" s="232"/>
      <c r="H312" s="228"/>
      <c r="I312" s="233"/>
      <c r="J312" s="230"/>
      <c r="K312" s="230"/>
      <c r="L312" s="230"/>
      <c r="M312" s="230"/>
      <c r="N312" s="230"/>
      <c r="O312" s="234"/>
      <c r="P312" s="228"/>
      <c r="Q312" s="230"/>
      <c r="R312" s="230"/>
      <c r="S312" s="230"/>
      <c r="T312" s="230"/>
      <c r="U312" s="230"/>
      <c r="V312" s="230"/>
      <c r="W312" s="230"/>
      <c r="X312" s="230"/>
      <c r="Y312" s="230"/>
      <c r="Z312" s="230"/>
      <c r="AA312" s="230"/>
      <c r="AB312" s="230"/>
      <c r="AC312" s="228"/>
      <c r="AD312" s="230"/>
      <c r="AE312" s="230"/>
      <c r="AF312" s="230"/>
      <c r="AG312" s="230"/>
      <c r="AH312" s="230"/>
      <c r="AI312" s="230"/>
    </row>
    <row r="313" spans="1:35" ht="15">
      <c r="A313" s="228"/>
      <c r="B313" s="229"/>
      <c r="C313" s="230"/>
      <c r="D313" s="231"/>
      <c r="E313" s="231"/>
      <c r="F313" s="230"/>
      <c r="G313" s="232"/>
      <c r="H313" s="228"/>
      <c r="I313" s="233"/>
      <c r="J313" s="230"/>
      <c r="K313" s="230"/>
      <c r="L313" s="230"/>
      <c r="M313" s="230"/>
      <c r="N313" s="230"/>
      <c r="O313" s="234"/>
      <c r="P313" s="228"/>
      <c r="Q313" s="230"/>
      <c r="R313" s="230"/>
      <c r="S313" s="230"/>
      <c r="T313" s="230"/>
      <c r="U313" s="230"/>
      <c r="V313" s="230"/>
      <c r="W313" s="230"/>
      <c r="X313" s="230"/>
      <c r="Y313" s="230"/>
      <c r="Z313" s="230"/>
      <c r="AA313" s="230"/>
      <c r="AB313" s="230"/>
      <c r="AC313" s="228"/>
      <c r="AD313" s="230"/>
      <c r="AE313" s="230"/>
      <c r="AF313" s="230"/>
      <c r="AG313" s="230"/>
      <c r="AH313" s="230"/>
      <c r="AI313" s="230"/>
    </row>
    <row r="314" spans="1:35" ht="15">
      <c r="A314" s="228"/>
      <c r="B314" s="229"/>
      <c r="C314" s="230"/>
      <c r="D314" s="231"/>
      <c r="E314" s="231"/>
      <c r="F314" s="230"/>
      <c r="G314" s="232"/>
      <c r="H314" s="228"/>
      <c r="I314" s="233"/>
      <c r="J314" s="230"/>
      <c r="K314" s="230"/>
      <c r="L314" s="230"/>
      <c r="M314" s="230"/>
      <c r="N314" s="230"/>
      <c r="O314" s="234"/>
      <c r="P314" s="228"/>
      <c r="Q314" s="230"/>
      <c r="R314" s="230"/>
      <c r="S314" s="230"/>
      <c r="T314" s="230"/>
      <c r="U314" s="230"/>
      <c r="V314" s="230"/>
      <c r="W314" s="230"/>
      <c r="X314" s="230"/>
      <c r="Y314" s="230"/>
      <c r="Z314" s="230"/>
      <c r="AA314" s="230"/>
      <c r="AB314" s="230"/>
      <c r="AC314" s="228"/>
      <c r="AD314" s="230"/>
      <c r="AE314" s="230"/>
      <c r="AF314" s="230"/>
      <c r="AG314" s="230"/>
      <c r="AH314" s="230"/>
      <c r="AI314" s="230"/>
    </row>
    <row r="315" spans="1:35" ht="15">
      <c r="A315" s="228"/>
      <c r="B315" s="229"/>
      <c r="C315" s="230"/>
      <c r="D315" s="231"/>
      <c r="E315" s="231"/>
      <c r="F315" s="230"/>
      <c r="G315" s="232"/>
      <c r="H315" s="228"/>
      <c r="I315" s="233"/>
      <c r="J315" s="230"/>
      <c r="K315" s="230"/>
      <c r="L315" s="230"/>
      <c r="M315" s="230"/>
      <c r="N315" s="230"/>
      <c r="O315" s="234"/>
      <c r="P315" s="228"/>
      <c r="Q315" s="230"/>
      <c r="R315" s="230"/>
      <c r="S315" s="230"/>
      <c r="T315" s="230"/>
      <c r="U315" s="230"/>
      <c r="V315" s="230"/>
      <c r="W315" s="230"/>
      <c r="X315" s="230"/>
      <c r="Y315" s="230"/>
      <c r="Z315" s="230"/>
      <c r="AA315" s="230"/>
      <c r="AB315" s="230"/>
      <c r="AC315" s="228"/>
      <c r="AD315" s="230"/>
      <c r="AE315" s="230"/>
      <c r="AF315" s="230"/>
      <c r="AG315" s="230"/>
      <c r="AH315" s="230"/>
      <c r="AI315" s="230"/>
    </row>
    <row r="316" spans="1:35" ht="15">
      <c r="A316" s="228"/>
      <c r="B316" s="229"/>
      <c r="C316" s="230"/>
      <c r="D316" s="231"/>
      <c r="E316" s="231"/>
      <c r="F316" s="230"/>
      <c r="G316" s="232"/>
      <c r="H316" s="228"/>
      <c r="I316" s="233"/>
      <c r="J316" s="230"/>
      <c r="K316" s="230"/>
      <c r="L316" s="230"/>
      <c r="M316" s="230"/>
      <c r="N316" s="230"/>
      <c r="O316" s="234"/>
      <c r="P316" s="228"/>
      <c r="Q316" s="230"/>
      <c r="R316" s="230"/>
      <c r="S316" s="230"/>
      <c r="T316" s="230"/>
      <c r="U316" s="230"/>
      <c r="V316" s="230"/>
      <c r="W316" s="230"/>
      <c r="X316" s="230"/>
      <c r="Y316" s="230"/>
      <c r="Z316" s="230"/>
      <c r="AA316" s="230"/>
      <c r="AB316" s="230"/>
      <c r="AC316" s="228"/>
      <c r="AD316" s="230"/>
      <c r="AE316" s="230"/>
      <c r="AF316" s="230"/>
      <c r="AG316" s="230"/>
      <c r="AH316" s="230"/>
      <c r="AI316" s="230"/>
    </row>
    <row r="317" spans="1:35" ht="15">
      <c r="A317" s="228"/>
      <c r="B317" s="229"/>
      <c r="C317" s="230"/>
      <c r="D317" s="231"/>
      <c r="E317" s="231"/>
      <c r="F317" s="230"/>
      <c r="G317" s="232"/>
      <c r="H317" s="228"/>
      <c r="I317" s="233"/>
      <c r="J317" s="230"/>
      <c r="K317" s="230"/>
      <c r="L317" s="230"/>
      <c r="M317" s="230"/>
      <c r="N317" s="230"/>
      <c r="O317" s="234"/>
      <c r="P317" s="228"/>
      <c r="Q317" s="230"/>
      <c r="R317" s="230"/>
      <c r="S317" s="230"/>
      <c r="T317" s="230"/>
      <c r="U317" s="230"/>
      <c r="V317" s="230"/>
      <c r="W317" s="230"/>
      <c r="X317" s="230"/>
      <c r="Y317" s="230"/>
      <c r="Z317" s="230"/>
      <c r="AA317" s="230"/>
      <c r="AB317" s="230"/>
      <c r="AC317" s="228"/>
      <c r="AD317" s="230"/>
      <c r="AE317" s="230"/>
      <c r="AF317" s="230"/>
      <c r="AG317" s="230"/>
      <c r="AH317" s="230"/>
      <c r="AI317" s="230"/>
    </row>
    <row r="318" spans="1:35" ht="15">
      <c r="A318" s="228"/>
      <c r="B318" s="229"/>
      <c r="C318" s="230"/>
      <c r="D318" s="231"/>
      <c r="E318" s="231"/>
      <c r="F318" s="230"/>
      <c r="G318" s="232"/>
      <c r="H318" s="228"/>
      <c r="I318" s="233"/>
      <c r="J318" s="230"/>
      <c r="K318" s="230"/>
      <c r="L318" s="230"/>
      <c r="M318" s="230"/>
      <c r="N318" s="230"/>
      <c r="O318" s="234"/>
      <c r="P318" s="228"/>
      <c r="Q318" s="230"/>
      <c r="R318" s="230"/>
      <c r="S318" s="230"/>
      <c r="T318" s="230"/>
      <c r="U318" s="230"/>
      <c r="V318" s="230"/>
      <c r="W318" s="230"/>
      <c r="X318" s="230"/>
      <c r="Y318" s="230"/>
      <c r="Z318" s="230"/>
      <c r="AA318" s="230"/>
      <c r="AB318" s="230"/>
      <c r="AC318" s="228"/>
      <c r="AD318" s="230"/>
      <c r="AE318" s="230"/>
      <c r="AF318" s="230"/>
      <c r="AG318" s="230"/>
      <c r="AH318" s="230"/>
      <c r="AI318" s="230"/>
    </row>
    <row r="319" spans="1:35" ht="15">
      <c r="A319" s="228"/>
      <c r="B319" s="229"/>
      <c r="C319" s="230"/>
      <c r="D319" s="231"/>
      <c r="E319" s="231"/>
      <c r="F319" s="230"/>
      <c r="G319" s="232"/>
      <c r="H319" s="228"/>
      <c r="I319" s="233"/>
      <c r="J319" s="230"/>
      <c r="K319" s="230"/>
      <c r="L319" s="230"/>
      <c r="M319" s="230"/>
      <c r="N319" s="230"/>
      <c r="O319" s="234"/>
      <c r="P319" s="228"/>
      <c r="Q319" s="230"/>
      <c r="R319" s="230"/>
      <c r="S319" s="230"/>
      <c r="T319" s="230"/>
      <c r="U319" s="230"/>
      <c r="V319" s="230"/>
      <c r="W319" s="230"/>
      <c r="X319" s="230"/>
      <c r="Y319" s="230"/>
      <c r="Z319" s="230"/>
      <c r="AA319" s="230"/>
      <c r="AB319" s="230"/>
      <c r="AC319" s="228"/>
      <c r="AD319" s="230"/>
      <c r="AE319" s="230"/>
      <c r="AF319" s="230"/>
      <c r="AG319" s="230"/>
      <c r="AH319" s="230"/>
      <c r="AI319" s="230"/>
    </row>
    <row r="320" spans="1:35" ht="15">
      <c r="A320" s="228"/>
      <c r="B320" s="229"/>
      <c r="C320" s="230"/>
      <c r="D320" s="231"/>
      <c r="E320" s="231"/>
      <c r="F320" s="230"/>
      <c r="G320" s="232"/>
      <c r="H320" s="228"/>
      <c r="I320" s="233"/>
      <c r="J320" s="230"/>
      <c r="K320" s="230"/>
      <c r="L320" s="230"/>
      <c r="M320" s="230"/>
      <c r="N320" s="230"/>
      <c r="O320" s="234"/>
      <c r="P320" s="228"/>
      <c r="Q320" s="230"/>
      <c r="R320" s="230"/>
      <c r="S320" s="230"/>
      <c r="T320" s="230"/>
      <c r="U320" s="230"/>
      <c r="V320" s="230"/>
      <c r="W320" s="230"/>
      <c r="X320" s="230"/>
      <c r="Y320" s="230"/>
      <c r="Z320" s="230"/>
      <c r="AA320" s="230"/>
      <c r="AB320" s="230"/>
      <c r="AC320" s="228"/>
      <c r="AD320" s="230"/>
      <c r="AE320" s="230"/>
      <c r="AF320" s="230"/>
      <c r="AG320" s="230"/>
      <c r="AH320" s="230"/>
      <c r="AI320" s="230"/>
    </row>
    <row r="321" spans="1:35" ht="15">
      <c r="A321" s="228"/>
      <c r="B321" s="229"/>
      <c r="C321" s="230"/>
      <c r="D321" s="231"/>
      <c r="E321" s="231"/>
      <c r="F321" s="230"/>
      <c r="G321" s="232"/>
      <c r="H321" s="228"/>
      <c r="I321" s="233"/>
      <c r="J321" s="230"/>
      <c r="K321" s="230"/>
      <c r="L321" s="230"/>
      <c r="M321" s="230"/>
      <c r="N321" s="230"/>
      <c r="O321" s="234"/>
      <c r="P321" s="228"/>
      <c r="Q321" s="230"/>
      <c r="R321" s="230"/>
      <c r="S321" s="230"/>
      <c r="T321" s="230"/>
      <c r="U321" s="230"/>
      <c r="V321" s="230"/>
      <c r="W321" s="230"/>
      <c r="X321" s="230"/>
      <c r="Y321" s="230"/>
      <c r="Z321" s="230"/>
      <c r="AA321" s="230"/>
      <c r="AB321" s="230"/>
      <c r="AC321" s="228"/>
      <c r="AD321" s="230"/>
      <c r="AE321" s="230"/>
      <c r="AF321" s="230"/>
      <c r="AG321" s="230"/>
      <c r="AH321" s="230"/>
      <c r="AI321" s="230"/>
    </row>
    <row r="322" spans="1:35" ht="15">
      <c r="A322" s="228"/>
      <c r="B322" s="229"/>
      <c r="C322" s="230"/>
      <c r="D322" s="231"/>
      <c r="E322" s="231"/>
      <c r="F322" s="230"/>
      <c r="G322" s="232"/>
      <c r="H322" s="228"/>
      <c r="I322" s="233"/>
      <c r="J322" s="230"/>
      <c r="K322" s="230"/>
      <c r="L322" s="230"/>
      <c r="M322" s="230"/>
      <c r="N322" s="230"/>
      <c r="O322" s="234"/>
      <c r="P322" s="228"/>
      <c r="Q322" s="230"/>
      <c r="R322" s="230"/>
      <c r="S322" s="230"/>
      <c r="T322" s="230"/>
      <c r="U322" s="230"/>
      <c r="V322" s="230"/>
      <c r="W322" s="230"/>
      <c r="X322" s="230"/>
      <c r="Y322" s="230"/>
      <c r="Z322" s="230"/>
      <c r="AA322" s="230"/>
      <c r="AB322" s="230"/>
      <c r="AC322" s="228"/>
      <c r="AD322" s="230"/>
      <c r="AE322" s="230"/>
      <c r="AF322" s="230"/>
      <c r="AG322" s="230"/>
      <c r="AH322" s="230"/>
      <c r="AI322" s="230"/>
    </row>
    <row r="323" spans="1:35" ht="15">
      <c r="A323" s="228"/>
      <c r="B323" s="229"/>
      <c r="C323" s="230"/>
      <c r="D323" s="231"/>
      <c r="E323" s="231"/>
      <c r="F323" s="230"/>
      <c r="G323" s="232"/>
      <c r="H323" s="228"/>
      <c r="I323" s="233"/>
      <c r="J323" s="230"/>
      <c r="K323" s="230"/>
      <c r="L323" s="230"/>
      <c r="M323" s="230"/>
      <c r="N323" s="230"/>
      <c r="O323" s="234"/>
      <c r="P323" s="228"/>
      <c r="Q323" s="230"/>
      <c r="R323" s="230"/>
      <c r="S323" s="230"/>
      <c r="T323" s="230"/>
      <c r="U323" s="230"/>
      <c r="V323" s="230"/>
      <c r="W323" s="230"/>
      <c r="X323" s="230"/>
      <c r="Y323" s="230"/>
      <c r="Z323" s="230"/>
      <c r="AA323" s="230"/>
      <c r="AB323" s="230"/>
      <c r="AC323" s="228"/>
      <c r="AD323" s="230"/>
      <c r="AE323" s="230"/>
      <c r="AF323" s="230"/>
      <c r="AG323" s="230"/>
      <c r="AH323" s="230"/>
      <c r="AI323" s="230"/>
    </row>
    <row r="324" spans="1:35" ht="15">
      <c r="A324" s="228"/>
      <c r="B324" s="229"/>
      <c r="C324" s="230"/>
      <c r="D324" s="231"/>
      <c r="E324" s="231"/>
      <c r="F324" s="230"/>
      <c r="G324" s="232"/>
      <c r="H324" s="228"/>
      <c r="I324" s="233"/>
      <c r="J324" s="230"/>
      <c r="K324" s="230"/>
      <c r="L324" s="230"/>
      <c r="M324" s="230"/>
      <c r="N324" s="230"/>
      <c r="O324" s="234"/>
      <c r="P324" s="228"/>
      <c r="Q324" s="230"/>
      <c r="R324" s="230"/>
      <c r="S324" s="230"/>
      <c r="T324" s="230"/>
      <c r="U324" s="230"/>
      <c r="V324" s="230"/>
      <c r="W324" s="230"/>
      <c r="X324" s="230"/>
      <c r="Y324" s="230"/>
      <c r="Z324" s="230"/>
      <c r="AA324" s="230"/>
      <c r="AB324" s="230"/>
      <c r="AC324" s="228"/>
      <c r="AD324" s="230"/>
      <c r="AE324" s="230"/>
      <c r="AF324" s="230"/>
      <c r="AG324" s="230"/>
      <c r="AH324" s="230"/>
      <c r="AI324" s="230"/>
    </row>
    <row r="325" spans="1:35" ht="15">
      <c r="A325" s="228"/>
      <c r="B325" s="229"/>
      <c r="C325" s="230"/>
      <c r="D325" s="231"/>
      <c r="E325" s="231"/>
      <c r="F325" s="230"/>
      <c r="G325" s="232"/>
      <c r="H325" s="228"/>
      <c r="I325" s="233"/>
      <c r="J325" s="230"/>
      <c r="K325" s="230"/>
      <c r="L325" s="230"/>
      <c r="M325" s="230"/>
      <c r="N325" s="230"/>
      <c r="O325" s="234"/>
      <c r="P325" s="228"/>
      <c r="Q325" s="230"/>
      <c r="R325" s="230"/>
      <c r="S325" s="230"/>
      <c r="T325" s="230"/>
      <c r="U325" s="230"/>
      <c r="V325" s="230"/>
      <c r="W325" s="230"/>
      <c r="X325" s="230"/>
      <c r="Y325" s="230"/>
      <c r="Z325" s="230"/>
      <c r="AA325" s="230"/>
      <c r="AB325" s="230"/>
      <c r="AC325" s="228"/>
      <c r="AD325" s="230"/>
      <c r="AE325" s="230"/>
      <c r="AF325" s="230"/>
      <c r="AG325" s="230"/>
      <c r="AH325" s="230"/>
      <c r="AI325" s="230"/>
    </row>
    <row r="326" spans="1:35" ht="15">
      <c r="A326" s="228"/>
      <c r="B326" s="229"/>
      <c r="C326" s="230"/>
      <c r="D326" s="231"/>
      <c r="E326" s="231"/>
      <c r="F326" s="230"/>
      <c r="G326" s="232"/>
      <c r="H326" s="228"/>
      <c r="I326" s="233"/>
      <c r="J326" s="230"/>
      <c r="K326" s="230"/>
      <c r="L326" s="230"/>
      <c r="M326" s="230"/>
      <c r="N326" s="230"/>
      <c r="O326" s="234"/>
      <c r="P326" s="228"/>
      <c r="Q326" s="230"/>
      <c r="R326" s="230"/>
      <c r="S326" s="230"/>
      <c r="T326" s="230"/>
      <c r="U326" s="230"/>
      <c r="V326" s="230"/>
      <c r="W326" s="230"/>
      <c r="X326" s="230"/>
      <c r="Y326" s="230"/>
      <c r="Z326" s="230"/>
      <c r="AA326" s="230"/>
      <c r="AB326" s="230"/>
      <c r="AC326" s="228"/>
      <c r="AD326" s="230"/>
      <c r="AE326" s="230"/>
      <c r="AF326" s="230"/>
      <c r="AG326" s="230"/>
      <c r="AH326" s="230"/>
      <c r="AI326" s="230"/>
    </row>
    <row r="327" spans="1:35" ht="15">
      <c r="A327" s="228"/>
      <c r="B327" s="229"/>
      <c r="C327" s="230"/>
      <c r="D327" s="231"/>
      <c r="E327" s="231"/>
      <c r="F327" s="230"/>
      <c r="G327" s="232"/>
      <c r="H327" s="228"/>
      <c r="I327" s="233"/>
      <c r="J327" s="230"/>
      <c r="K327" s="230"/>
      <c r="L327" s="230"/>
      <c r="M327" s="230"/>
      <c r="N327" s="230"/>
      <c r="O327" s="234"/>
      <c r="P327" s="228"/>
      <c r="Q327" s="230"/>
      <c r="R327" s="230"/>
      <c r="S327" s="230"/>
      <c r="T327" s="230"/>
      <c r="U327" s="230"/>
      <c r="V327" s="230"/>
      <c r="W327" s="230"/>
      <c r="X327" s="230"/>
      <c r="Y327" s="230"/>
      <c r="Z327" s="230"/>
      <c r="AA327" s="230"/>
      <c r="AB327" s="230"/>
      <c r="AC327" s="228"/>
      <c r="AD327" s="230"/>
      <c r="AE327" s="230"/>
      <c r="AF327" s="230"/>
      <c r="AG327" s="230"/>
      <c r="AH327" s="230"/>
      <c r="AI327" s="230"/>
    </row>
    <row r="328" spans="1:35" ht="15">
      <c r="A328" s="228"/>
      <c r="B328" s="229"/>
      <c r="C328" s="230"/>
      <c r="D328" s="231"/>
      <c r="E328" s="231"/>
      <c r="F328" s="230"/>
      <c r="G328" s="232"/>
      <c r="H328" s="228"/>
      <c r="I328" s="233"/>
      <c r="J328" s="230"/>
      <c r="K328" s="230"/>
      <c r="L328" s="230"/>
      <c r="M328" s="230"/>
      <c r="N328" s="230"/>
      <c r="O328" s="234"/>
      <c r="P328" s="228"/>
      <c r="Q328" s="230"/>
      <c r="R328" s="230"/>
      <c r="S328" s="230"/>
      <c r="T328" s="230"/>
      <c r="U328" s="230"/>
      <c r="V328" s="230"/>
      <c r="W328" s="230"/>
      <c r="X328" s="230"/>
      <c r="Y328" s="230"/>
      <c r="Z328" s="230"/>
      <c r="AA328" s="230"/>
      <c r="AB328" s="230"/>
      <c r="AC328" s="228"/>
      <c r="AD328" s="230"/>
      <c r="AE328" s="230"/>
      <c r="AF328" s="230"/>
      <c r="AG328" s="230"/>
      <c r="AH328" s="230"/>
      <c r="AI328" s="230"/>
    </row>
    <row r="329" spans="1:35" ht="15">
      <c r="A329" s="228"/>
      <c r="B329" s="229"/>
      <c r="C329" s="230"/>
      <c r="D329" s="231"/>
      <c r="E329" s="231"/>
      <c r="F329" s="230"/>
      <c r="G329" s="232"/>
      <c r="H329" s="228"/>
      <c r="I329" s="233"/>
      <c r="J329" s="230"/>
      <c r="K329" s="230"/>
      <c r="L329" s="230"/>
      <c r="M329" s="230"/>
      <c r="N329" s="230"/>
      <c r="O329" s="234"/>
      <c r="P329" s="228"/>
      <c r="Q329" s="230"/>
      <c r="R329" s="230"/>
      <c r="S329" s="230"/>
      <c r="T329" s="230"/>
      <c r="U329" s="230"/>
      <c r="V329" s="230"/>
      <c r="W329" s="230"/>
      <c r="X329" s="230"/>
      <c r="Y329" s="230"/>
      <c r="Z329" s="230"/>
      <c r="AA329" s="230"/>
      <c r="AB329" s="230"/>
      <c r="AC329" s="228"/>
      <c r="AD329" s="230"/>
      <c r="AE329" s="230"/>
      <c r="AF329" s="230"/>
      <c r="AG329" s="230"/>
      <c r="AH329" s="230"/>
      <c r="AI329" s="230"/>
    </row>
    <row r="330" spans="1:35" ht="15">
      <c r="A330" s="228"/>
      <c r="B330" s="229"/>
      <c r="C330" s="230"/>
      <c r="D330" s="231"/>
      <c r="E330" s="231"/>
      <c r="F330" s="230"/>
      <c r="G330" s="232"/>
      <c r="H330" s="228"/>
      <c r="I330" s="233"/>
      <c r="J330" s="230"/>
      <c r="K330" s="230"/>
      <c r="L330" s="230"/>
      <c r="M330" s="230"/>
      <c r="N330" s="230"/>
      <c r="O330" s="234"/>
      <c r="P330" s="228"/>
      <c r="Q330" s="230"/>
      <c r="R330" s="230"/>
      <c r="S330" s="230"/>
      <c r="T330" s="230"/>
      <c r="U330" s="230"/>
      <c r="V330" s="230"/>
      <c r="W330" s="230"/>
      <c r="X330" s="230"/>
      <c r="Y330" s="230"/>
      <c r="Z330" s="230"/>
      <c r="AA330" s="230"/>
      <c r="AB330" s="230"/>
      <c r="AC330" s="228"/>
      <c r="AD330" s="230"/>
      <c r="AE330" s="230"/>
      <c r="AF330" s="230"/>
      <c r="AG330" s="230"/>
      <c r="AH330" s="230"/>
      <c r="AI330" s="230"/>
    </row>
    <row r="331" spans="1:35" ht="15">
      <c r="A331" s="228"/>
      <c r="B331" s="229"/>
      <c r="C331" s="230"/>
      <c r="D331" s="231"/>
      <c r="E331" s="231"/>
      <c r="F331" s="230"/>
      <c r="G331" s="232"/>
      <c r="H331" s="228"/>
      <c r="I331" s="233"/>
      <c r="J331" s="230"/>
      <c r="K331" s="230"/>
      <c r="L331" s="230"/>
      <c r="M331" s="230"/>
      <c r="N331" s="230"/>
      <c r="O331" s="234"/>
      <c r="P331" s="228"/>
      <c r="Q331" s="230"/>
      <c r="R331" s="230"/>
      <c r="S331" s="230"/>
      <c r="T331" s="230"/>
      <c r="U331" s="230"/>
      <c r="V331" s="230"/>
      <c r="W331" s="230"/>
      <c r="X331" s="230"/>
      <c r="Y331" s="230"/>
      <c r="Z331" s="230"/>
      <c r="AA331" s="230"/>
      <c r="AB331" s="230"/>
      <c r="AC331" s="228"/>
      <c r="AD331" s="230"/>
      <c r="AE331" s="230"/>
      <c r="AF331" s="230"/>
      <c r="AG331" s="230"/>
      <c r="AH331" s="230"/>
      <c r="AI331" s="230"/>
    </row>
    <row r="332" spans="1:35" ht="15">
      <c r="A332" s="228"/>
      <c r="B332" s="229"/>
      <c r="C332" s="230"/>
      <c r="D332" s="231"/>
      <c r="E332" s="231"/>
      <c r="F332" s="230"/>
      <c r="G332" s="232"/>
      <c r="H332" s="228"/>
      <c r="I332" s="233"/>
      <c r="J332" s="230"/>
      <c r="K332" s="230"/>
      <c r="L332" s="230"/>
      <c r="M332" s="230"/>
      <c r="N332" s="230"/>
      <c r="O332" s="234"/>
      <c r="P332" s="228"/>
      <c r="Q332" s="230"/>
      <c r="R332" s="230"/>
      <c r="S332" s="230"/>
      <c r="T332" s="230"/>
      <c r="U332" s="230"/>
      <c r="V332" s="230"/>
      <c r="W332" s="230"/>
      <c r="X332" s="230"/>
      <c r="Y332" s="230"/>
      <c r="Z332" s="230"/>
      <c r="AA332" s="230"/>
      <c r="AB332" s="230"/>
      <c r="AC332" s="228"/>
      <c r="AD332" s="230"/>
      <c r="AE332" s="230"/>
      <c r="AF332" s="230"/>
      <c r="AG332" s="230"/>
      <c r="AH332" s="230"/>
      <c r="AI332" s="230"/>
    </row>
    <row r="333" spans="1:35" ht="15">
      <c r="A333" s="228"/>
      <c r="B333" s="229"/>
      <c r="C333" s="230"/>
      <c r="D333" s="231"/>
      <c r="E333" s="231"/>
      <c r="F333" s="230"/>
      <c r="G333" s="232"/>
      <c r="H333" s="228"/>
      <c r="I333" s="233"/>
      <c r="J333" s="230"/>
      <c r="K333" s="230"/>
      <c r="L333" s="230"/>
      <c r="M333" s="230"/>
      <c r="N333" s="230"/>
      <c r="O333" s="234"/>
      <c r="P333" s="228"/>
      <c r="Q333" s="230"/>
      <c r="R333" s="230"/>
      <c r="S333" s="230"/>
      <c r="T333" s="230"/>
      <c r="U333" s="230"/>
      <c r="V333" s="230"/>
      <c r="W333" s="230"/>
      <c r="X333" s="230"/>
      <c r="Y333" s="230"/>
      <c r="Z333" s="230"/>
      <c r="AA333" s="230"/>
      <c r="AB333" s="230"/>
      <c r="AC333" s="228"/>
      <c r="AD333" s="230"/>
      <c r="AE333" s="230"/>
      <c r="AF333" s="230"/>
      <c r="AG333" s="230"/>
      <c r="AH333" s="230"/>
      <c r="AI333" s="230"/>
    </row>
    <row r="334" spans="1:35" ht="15">
      <c r="A334" s="228"/>
      <c r="B334" s="229"/>
      <c r="C334" s="230"/>
      <c r="D334" s="231"/>
      <c r="E334" s="231"/>
      <c r="F334" s="230"/>
      <c r="G334" s="232"/>
      <c r="H334" s="228"/>
      <c r="I334" s="233"/>
      <c r="J334" s="230"/>
      <c r="K334" s="230"/>
      <c r="L334" s="230"/>
      <c r="M334" s="230"/>
      <c r="N334" s="230"/>
      <c r="O334" s="234"/>
      <c r="P334" s="228"/>
      <c r="Q334" s="230"/>
      <c r="R334" s="230"/>
      <c r="S334" s="230"/>
      <c r="T334" s="230"/>
      <c r="U334" s="230"/>
      <c r="V334" s="230"/>
      <c r="W334" s="230"/>
      <c r="X334" s="230"/>
      <c r="Y334" s="230"/>
      <c r="Z334" s="230"/>
      <c r="AA334" s="230"/>
      <c r="AB334" s="230"/>
      <c r="AC334" s="228"/>
      <c r="AD334" s="230"/>
      <c r="AE334" s="230"/>
      <c r="AF334" s="230"/>
      <c r="AG334" s="230"/>
      <c r="AH334" s="230"/>
      <c r="AI334" s="230"/>
    </row>
    <row r="335" spans="1:35" ht="15">
      <c r="A335" s="228"/>
      <c r="B335" s="229"/>
      <c r="C335" s="230"/>
      <c r="D335" s="231"/>
      <c r="E335" s="231"/>
      <c r="F335" s="230"/>
      <c r="G335" s="232"/>
      <c r="H335" s="228"/>
      <c r="I335" s="233"/>
      <c r="J335" s="230"/>
      <c r="K335" s="230"/>
      <c r="L335" s="230"/>
      <c r="M335" s="230"/>
      <c r="N335" s="230"/>
      <c r="O335" s="234"/>
      <c r="P335" s="228"/>
      <c r="Q335" s="230"/>
      <c r="R335" s="230"/>
      <c r="S335" s="230"/>
      <c r="T335" s="230"/>
      <c r="U335" s="230"/>
      <c r="V335" s="230"/>
      <c r="W335" s="230"/>
      <c r="X335" s="230"/>
      <c r="Y335" s="230"/>
      <c r="Z335" s="230"/>
      <c r="AA335" s="230"/>
      <c r="AB335" s="230"/>
      <c r="AC335" s="228"/>
      <c r="AD335" s="230"/>
      <c r="AE335" s="230"/>
      <c r="AF335" s="230"/>
      <c r="AG335" s="230"/>
      <c r="AH335" s="230"/>
      <c r="AI335" s="230"/>
    </row>
    <row r="336" spans="1:35" ht="15">
      <c r="A336" s="228"/>
      <c r="B336" s="229"/>
      <c r="C336" s="230"/>
      <c r="D336" s="231"/>
      <c r="E336" s="231"/>
      <c r="F336" s="230"/>
      <c r="G336" s="232"/>
      <c r="H336" s="228"/>
      <c r="I336" s="233"/>
      <c r="J336" s="230"/>
      <c r="K336" s="230"/>
      <c r="L336" s="230"/>
      <c r="M336" s="230"/>
      <c r="N336" s="230"/>
      <c r="O336" s="234"/>
      <c r="P336" s="228"/>
      <c r="Q336" s="230"/>
      <c r="R336" s="230"/>
      <c r="S336" s="230"/>
      <c r="T336" s="230"/>
      <c r="U336" s="230"/>
      <c r="V336" s="230"/>
      <c r="W336" s="230"/>
      <c r="X336" s="230"/>
      <c r="Y336" s="230"/>
      <c r="Z336" s="230"/>
      <c r="AA336" s="230"/>
      <c r="AB336" s="230"/>
      <c r="AC336" s="228"/>
      <c r="AD336" s="230"/>
      <c r="AE336" s="230"/>
      <c r="AF336" s="230"/>
      <c r="AG336" s="230"/>
      <c r="AH336" s="230"/>
      <c r="AI336" s="230"/>
    </row>
    <row r="337" spans="1:35" ht="15">
      <c r="A337" s="228"/>
      <c r="B337" s="229"/>
      <c r="C337" s="230"/>
      <c r="D337" s="231"/>
      <c r="E337" s="231"/>
      <c r="F337" s="230"/>
      <c r="G337" s="232"/>
      <c r="H337" s="228"/>
      <c r="I337" s="233"/>
      <c r="J337" s="230"/>
      <c r="K337" s="230"/>
      <c r="L337" s="230"/>
      <c r="M337" s="230"/>
      <c r="N337" s="230"/>
      <c r="O337" s="234"/>
      <c r="P337" s="228"/>
      <c r="Q337" s="230"/>
      <c r="R337" s="230"/>
      <c r="S337" s="230"/>
      <c r="T337" s="230"/>
      <c r="U337" s="230"/>
      <c r="V337" s="230"/>
      <c r="W337" s="230"/>
      <c r="X337" s="230"/>
      <c r="Y337" s="230"/>
      <c r="Z337" s="230"/>
      <c r="AA337" s="230"/>
      <c r="AB337" s="230"/>
      <c r="AC337" s="228"/>
      <c r="AD337" s="230"/>
      <c r="AE337" s="230"/>
      <c r="AF337" s="230"/>
      <c r="AG337" s="230"/>
      <c r="AH337" s="230"/>
      <c r="AI337" s="230"/>
    </row>
    <row r="338" spans="1:35" ht="15">
      <c r="A338" s="228"/>
      <c r="B338" s="229"/>
      <c r="C338" s="230"/>
      <c r="D338" s="231"/>
      <c r="E338" s="231"/>
      <c r="F338" s="230"/>
      <c r="G338" s="232"/>
      <c r="H338" s="228"/>
      <c r="I338" s="233"/>
      <c r="J338" s="230"/>
      <c r="K338" s="230"/>
      <c r="L338" s="230"/>
      <c r="M338" s="230"/>
      <c r="N338" s="230"/>
      <c r="O338" s="234"/>
      <c r="P338" s="228"/>
      <c r="Q338" s="230"/>
      <c r="R338" s="230"/>
      <c r="S338" s="230"/>
      <c r="T338" s="230"/>
      <c r="U338" s="230"/>
      <c r="V338" s="230"/>
      <c r="W338" s="230"/>
      <c r="X338" s="230"/>
      <c r="Y338" s="230"/>
      <c r="Z338" s="230"/>
      <c r="AA338" s="230"/>
      <c r="AB338" s="230"/>
      <c r="AC338" s="228"/>
      <c r="AD338" s="230"/>
      <c r="AE338" s="230"/>
      <c r="AF338" s="230"/>
      <c r="AG338" s="230"/>
      <c r="AH338" s="230"/>
      <c r="AI338" s="230"/>
    </row>
    <row r="339" spans="1:35" ht="15">
      <c r="A339" s="228"/>
      <c r="B339" s="229"/>
      <c r="C339" s="230"/>
      <c r="D339" s="231"/>
      <c r="E339" s="231"/>
      <c r="F339" s="230"/>
      <c r="G339" s="232"/>
      <c r="H339" s="228"/>
      <c r="I339" s="233"/>
      <c r="J339" s="230"/>
      <c r="K339" s="230"/>
      <c r="L339" s="230"/>
      <c r="M339" s="230"/>
      <c r="N339" s="230"/>
      <c r="O339" s="234"/>
      <c r="P339" s="228"/>
      <c r="Q339" s="230"/>
      <c r="R339" s="230"/>
      <c r="S339" s="230"/>
      <c r="T339" s="230"/>
      <c r="U339" s="230"/>
      <c r="V339" s="230"/>
      <c r="W339" s="230"/>
      <c r="X339" s="230"/>
      <c r="Y339" s="230"/>
      <c r="Z339" s="230"/>
      <c r="AA339" s="230"/>
      <c r="AB339" s="230"/>
      <c r="AC339" s="228"/>
      <c r="AD339" s="230"/>
      <c r="AE339" s="230"/>
      <c r="AF339" s="230"/>
      <c r="AG339" s="230"/>
      <c r="AH339" s="230"/>
      <c r="AI339" s="230"/>
    </row>
    <row r="340" spans="1:35" ht="15">
      <c r="A340" s="228"/>
      <c r="B340" s="229"/>
      <c r="C340" s="230"/>
      <c r="D340" s="231"/>
      <c r="E340" s="231"/>
      <c r="F340" s="230"/>
      <c r="G340" s="232"/>
      <c r="H340" s="228"/>
      <c r="I340" s="233"/>
      <c r="J340" s="230"/>
      <c r="K340" s="230"/>
      <c r="L340" s="230"/>
      <c r="M340" s="230"/>
      <c r="N340" s="230"/>
      <c r="O340" s="234"/>
      <c r="P340" s="228"/>
      <c r="Q340" s="230"/>
      <c r="R340" s="230"/>
      <c r="S340" s="230"/>
      <c r="T340" s="230"/>
      <c r="U340" s="230"/>
      <c r="V340" s="230"/>
      <c r="W340" s="230"/>
      <c r="X340" s="230"/>
      <c r="Y340" s="230"/>
      <c r="Z340" s="230"/>
      <c r="AA340" s="230"/>
      <c r="AB340" s="230"/>
      <c r="AC340" s="228"/>
      <c r="AD340" s="230"/>
      <c r="AE340" s="230"/>
      <c r="AF340" s="230"/>
      <c r="AG340" s="230"/>
      <c r="AH340" s="230"/>
      <c r="AI340" s="230"/>
    </row>
    <row r="341" spans="1:35" ht="15">
      <c r="A341" s="228"/>
      <c r="B341" s="229"/>
      <c r="C341" s="230"/>
      <c r="D341" s="231"/>
      <c r="E341" s="231"/>
      <c r="F341" s="230"/>
      <c r="G341" s="232"/>
      <c r="H341" s="228"/>
      <c r="I341" s="233"/>
      <c r="J341" s="230"/>
      <c r="K341" s="230"/>
      <c r="L341" s="230"/>
      <c r="M341" s="230"/>
      <c r="N341" s="230"/>
      <c r="O341" s="234"/>
      <c r="P341" s="228"/>
      <c r="Q341" s="230"/>
      <c r="R341" s="230"/>
      <c r="S341" s="230"/>
      <c r="T341" s="230"/>
      <c r="U341" s="230"/>
      <c r="V341" s="230"/>
      <c r="W341" s="230"/>
      <c r="X341" s="230"/>
      <c r="Y341" s="230"/>
      <c r="Z341" s="230"/>
      <c r="AA341" s="230"/>
      <c r="AB341" s="230"/>
      <c r="AC341" s="228"/>
      <c r="AD341" s="230"/>
      <c r="AE341" s="230"/>
      <c r="AF341" s="230"/>
      <c r="AG341" s="230"/>
      <c r="AH341" s="230"/>
      <c r="AI341" s="230"/>
    </row>
    <row r="342" spans="1:35" ht="15">
      <c r="A342" s="228"/>
      <c r="B342" s="229"/>
      <c r="C342" s="230"/>
      <c r="D342" s="231"/>
      <c r="E342" s="231"/>
      <c r="F342" s="230"/>
      <c r="G342" s="232"/>
      <c r="H342" s="228"/>
      <c r="I342" s="233"/>
      <c r="J342" s="230"/>
      <c r="K342" s="230"/>
      <c r="L342" s="230"/>
      <c r="M342" s="230"/>
      <c r="N342" s="230"/>
      <c r="O342" s="234"/>
      <c r="P342" s="228"/>
      <c r="Q342" s="230"/>
      <c r="R342" s="230"/>
      <c r="S342" s="230"/>
      <c r="T342" s="230"/>
      <c r="U342" s="230"/>
      <c r="V342" s="230"/>
      <c r="W342" s="230"/>
      <c r="X342" s="230"/>
      <c r="Y342" s="230"/>
      <c r="Z342" s="230"/>
      <c r="AA342" s="230"/>
      <c r="AB342" s="230"/>
      <c r="AC342" s="228"/>
      <c r="AD342" s="230"/>
      <c r="AE342" s="230"/>
      <c r="AF342" s="230"/>
      <c r="AG342" s="230"/>
      <c r="AH342" s="230"/>
      <c r="AI342" s="230"/>
    </row>
    <row r="343" spans="1:35" ht="15">
      <c r="A343" s="228"/>
      <c r="B343" s="229"/>
      <c r="C343" s="230"/>
      <c r="D343" s="231"/>
      <c r="E343" s="231"/>
      <c r="F343" s="230"/>
      <c r="G343" s="232"/>
      <c r="H343" s="228"/>
      <c r="I343" s="233"/>
      <c r="J343" s="230"/>
      <c r="K343" s="230"/>
      <c r="L343" s="230"/>
      <c r="M343" s="230"/>
      <c r="N343" s="230"/>
      <c r="O343" s="234"/>
      <c r="P343" s="228"/>
      <c r="Q343" s="230"/>
      <c r="R343" s="230"/>
      <c r="S343" s="230"/>
      <c r="T343" s="230"/>
      <c r="U343" s="230"/>
      <c r="V343" s="230"/>
      <c r="W343" s="230"/>
      <c r="X343" s="230"/>
      <c r="Y343" s="230"/>
      <c r="Z343" s="230"/>
      <c r="AA343" s="230"/>
      <c r="AB343" s="230"/>
      <c r="AC343" s="228"/>
      <c r="AD343" s="230"/>
      <c r="AE343" s="230"/>
      <c r="AF343" s="230"/>
      <c r="AG343" s="230"/>
      <c r="AH343" s="230"/>
      <c r="AI343" s="230"/>
    </row>
    <row r="344" spans="1:35" ht="15">
      <c r="A344" s="228"/>
      <c r="B344" s="229"/>
      <c r="C344" s="230"/>
      <c r="D344" s="231"/>
      <c r="E344" s="231"/>
      <c r="F344" s="230"/>
      <c r="G344" s="232"/>
      <c r="H344" s="228"/>
      <c r="I344" s="233"/>
      <c r="J344" s="230"/>
      <c r="K344" s="230"/>
      <c r="L344" s="230"/>
      <c r="M344" s="230"/>
      <c r="N344" s="230"/>
      <c r="O344" s="234"/>
      <c r="P344" s="228"/>
      <c r="Q344" s="230"/>
      <c r="R344" s="230"/>
      <c r="S344" s="230"/>
      <c r="T344" s="230"/>
      <c r="U344" s="230"/>
      <c r="V344" s="230"/>
      <c r="W344" s="230"/>
      <c r="X344" s="230"/>
      <c r="Y344" s="230"/>
      <c r="Z344" s="230"/>
      <c r="AA344" s="230"/>
      <c r="AB344" s="230"/>
      <c r="AC344" s="228"/>
      <c r="AD344" s="230"/>
      <c r="AE344" s="230"/>
      <c r="AF344" s="230"/>
      <c r="AG344" s="230"/>
      <c r="AH344" s="230"/>
      <c r="AI344" s="230"/>
    </row>
  </sheetData>
  <sheetProtection/>
  <autoFilter ref="A2:FB198"/>
  <mergeCells count="222">
    <mergeCell ref="C194:C197"/>
    <mergeCell ref="D194:D197"/>
    <mergeCell ref="E194:E197"/>
    <mergeCell ref="A187:A190"/>
    <mergeCell ref="B187:B190"/>
    <mergeCell ref="C187:C190"/>
    <mergeCell ref="D187:D190"/>
    <mergeCell ref="E187:E190"/>
    <mergeCell ref="A191:A197"/>
    <mergeCell ref="B191:B197"/>
    <mergeCell ref="C191:C193"/>
    <mergeCell ref="D191:D193"/>
    <mergeCell ref="E191:E193"/>
    <mergeCell ref="A181:A186"/>
    <mergeCell ref="B181:B186"/>
    <mergeCell ref="C181:C186"/>
    <mergeCell ref="D181:D186"/>
    <mergeCell ref="E181:E186"/>
    <mergeCell ref="F184:F185"/>
    <mergeCell ref="A168:A174"/>
    <mergeCell ref="B168:B174"/>
    <mergeCell ref="C168:C174"/>
    <mergeCell ref="D168:D174"/>
    <mergeCell ref="E168:E174"/>
    <mergeCell ref="A175:A180"/>
    <mergeCell ref="B175:B180"/>
    <mergeCell ref="C175:C180"/>
    <mergeCell ref="D175:D180"/>
    <mergeCell ref="E175:E180"/>
    <mergeCell ref="A162:A165"/>
    <mergeCell ref="B162:B165"/>
    <mergeCell ref="C162:C165"/>
    <mergeCell ref="D162:D165"/>
    <mergeCell ref="E162:E165"/>
    <mergeCell ref="A166:A167"/>
    <mergeCell ref="B166:B167"/>
    <mergeCell ref="E149:E151"/>
    <mergeCell ref="A156:A161"/>
    <mergeCell ref="B156:B161"/>
    <mergeCell ref="C156:C161"/>
    <mergeCell ref="D156:D161"/>
    <mergeCell ref="E156:E161"/>
    <mergeCell ref="A141:A155"/>
    <mergeCell ref="B141:B155"/>
    <mergeCell ref="C141:C144"/>
    <mergeCell ref="D141:D144"/>
    <mergeCell ref="E141:E144"/>
    <mergeCell ref="C146:C148"/>
    <mergeCell ref="D146:D148"/>
    <mergeCell ref="E146:E148"/>
    <mergeCell ref="C149:C151"/>
    <mergeCell ref="D149:D151"/>
    <mergeCell ref="F119:F138"/>
    <mergeCell ref="G119:G138"/>
    <mergeCell ref="H119:H138"/>
    <mergeCell ref="F139:F140"/>
    <mergeCell ref="G139:G140"/>
    <mergeCell ref="H139:H140"/>
    <mergeCell ref="E109:E110"/>
    <mergeCell ref="A119:A140"/>
    <mergeCell ref="B119:B140"/>
    <mergeCell ref="C119:C140"/>
    <mergeCell ref="D119:D140"/>
    <mergeCell ref="E119:E140"/>
    <mergeCell ref="C95:C98"/>
    <mergeCell ref="D95:D98"/>
    <mergeCell ref="E95:E98"/>
    <mergeCell ref="A104:A118"/>
    <mergeCell ref="B104:B110"/>
    <mergeCell ref="C104:C107"/>
    <mergeCell ref="D104:D107"/>
    <mergeCell ref="E104:E107"/>
    <mergeCell ref="C109:C110"/>
    <mergeCell ref="D109:D110"/>
    <mergeCell ref="E87:E90"/>
    <mergeCell ref="F89:F90"/>
    <mergeCell ref="G89:G90"/>
    <mergeCell ref="H89:H90"/>
    <mergeCell ref="C91:C94"/>
    <mergeCell ref="D91:D94"/>
    <mergeCell ref="E91:E94"/>
    <mergeCell ref="F91:F94"/>
    <mergeCell ref="G91:G94"/>
    <mergeCell ref="H91:H94"/>
    <mergeCell ref="F81:F82"/>
    <mergeCell ref="G81:G82"/>
    <mergeCell ref="H81:H82"/>
    <mergeCell ref="C84:C86"/>
    <mergeCell ref="D84:D86"/>
    <mergeCell ref="E84:E86"/>
    <mergeCell ref="F84:F85"/>
    <mergeCell ref="G84:G85"/>
    <mergeCell ref="H84:H85"/>
    <mergeCell ref="C78:C80"/>
    <mergeCell ref="D78:D80"/>
    <mergeCell ref="E78:E80"/>
    <mergeCell ref="A81:A103"/>
    <mergeCell ref="B81:B98"/>
    <mergeCell ref="C81:C83"/>
    <mergeCell ref="D81:D83"/>
    <mergeCell ref="E81:E83"/>
    <mergeCell ref="C87:C90"/>
    <mergeCell ref="D87:D90"/>
    <mergeCell ref="C75:C77"/>
    <mergeCell ref="D75:D77"/>
    <mergeCell ref="E75:E77"/>
    <mergeCell ref="F75:F77"/>
    <mergeCell ref="G75:G77"/>
    <mergeCell ref="H75:H77"/>
    <mergeCell ref="G65:G66"/>
    <mergeCell ref="H65:H66"/>
    <mergeCell ref="A69:A80"/>
    <mergeCell ref="B69:B80"/>
    <mergeCell ref="C69:C74"/>
    <mergeCell ref="D69:D74"/>
    <mergeCell ref="E69:E74"/>
    <mergeCell ref="F70:F73"/>
    <mergeCell ref="G70:G73"/>
    <mergeCell ref="H70:H73"/>
    <mergeCell ref="A63:A68"/>
    <mergeCell ref="B63:B68"/>
    <mergeCell ref="C65:C67"/>
    <mergeCell ref="D65:D67"/>
    <mergeCell ref="E65:E67"/>
    <mergeCell ref="F65:F66"/>
    <mergeCell ref="F54:F55"/>
    <mergeCell ref="G54:G55"/>
    <mergeCell ref="H54:H55"/>
    <mergeCell ref="C58:C60"/>
    <mergeCell ref="D58:D60"/>
    <mergeCell ref="E58:E60"/>
    <mergeCell ref="F58:F59"/>
    <mergeCell ref="G58:G59"/>
    <mergeCell ref="H58:H59"/>
    <mergeCell ref="H47:H48"/>
    <mergeCell ref="F49:F50"/>
    <mergeCell ref="G49:G50"/>
    <mergeCell ref="H49:H50"/>
    <mergeCell ref="C51:C53"/>
    <mergeCell ref="D51:D53"/>
    <mergeCell ref="E51:E53"/>
    <mergeCell ref="Z42:Z43"/>
    <mergeCell ref="AA42:AA43"/>
    <mergeCell ref="F45:F46"/>
    <mergeCell ref="G45:G46"/>
    <mergeCell ref="H45:H46"/>
    <mergeCell ref="C47:C50"/>
    <mergeCell ref="D47:D50"/>
    <mergeCell ref="E47:E50"/>
    <mergeCell ref="F47:F48"/>
    <mergeCell ref="G47:G48"/>
    <mergeCell ref="F39:F41"/>
    <mergeCell ref="G39:G41"/>
    <mergeCell ref="H39:H41"/>
    <mergeCell ref="Y39:Y40"/>
    <mergeCell ref="F42:F43"/>
    <mergeCell ref="G42:G43"/>
    <mergeCell ref="H42:H43"/>
    <mergeCell ref="Y42:Y43"/>
    <mergeCell ref="E31:E37"/>
    <mergeCell ref="A39:A62"/>
    <mergeCell ref="B39:B62"/>
    <mergeCell ref="C39:C46"/>
    <mergeCell ref="D39:D46"/>
    <mergeCell ref="E39:E46"/>
    <mergeCell ref="C54:C57"/>
    <mergeCell ref="D54:D57"/>
    <mergeCell ref="E54:E57"/>
    <mergeCell ref="A23:A38"/>
    <mergeCell ref="B23:B38"/>
    <mergeCell ref="C23:C25"/>
    <mergeCell ref="D23:D25"/>
    <mergeCell ref="E23:E25"/>
    <mergeCell ref="C26:C30"/>
    <mergeCell ref="D26:D30"/>
    <mergeCell ref="E26:E30"/>
    <mergeCell ref="C31:C37"/>
    <mergeCell ref="D31:D37"/>
    <mergeCell ref="F18:F20"/>
    <mergeCell ref="G18:G20"/>
    <mergeCell ref="H18:H20"/>
    <mergeCell ref="C21:C22"/>
    <mergeCell ref="D21:D22"/>
    <mergeCell ref="E21:E22"/>
    <mergeCell ref="F21:F22"/>
    <mergeCell ref="G21:G22"/>
    <mergeCell ref="H21:H22"/>
    <mergeCell ref="G11:G12"/>
    <mergeCell ref="H11:H12"/>
    <mergeCell ref="F15:F16"/>
    <mergeCell ref="G15:G16"/>
    <mergeCell ref="H15:H16"/>
    <mergeCell ref="A18:A22"/>
    <mergeCell ref="B18:B22"/>
    <mergeCell ref="C18:C20"/>
    <mergeCell ref="D18:D20"/>
    <mergeCell ref="E18:E20"/>
    <mergeCell ref="A11:A17"/>
    <mergeCell ref="B11:B17"/>
    <mergeCell ref="C11:C17"/>
    <mergeCell ref="D11:D17"/>
    <mergeCell ref="E11:E17"/>
    <mergeCell ref="F11:F12"/>
    <mergeCell ref="G4:G5"/>
    <mergeCell ref="H4:H5"/>
    <mergeCell ref="A8:A10"/>
    <mergeCell ref="B8:B10"/>
    <mergeCell ref="C8:C10"/>
    <mergeCell ref="D8:D10"/>
    <mergeCell ref="E8:E10"/>
    <mergeCell ref="A3:A7"/>
    <mergeCell ref="B3:B7"/>
    <mergeCell ref="C3:C7"/>
    <mergeCell ref="D3:D7"/>
    <mergeCell ref="E3:E7"/>
    <mergeCell ref="F4:F5"/>
    <mergeCell ref="A1:AA1"/>
    <mergeCell ref="AB1:AD1"/>
    <mergeCell ref="AE1:AF1"/>
    <mergeCell ref="AG1:AI1"/>
    <mergeCell ref="AJ1:AL1"/>
    <mergeCell ref="AM1:AO1"/>
  </mergeCells>
  <printOptions horizontalCentered="1" verticalCentered="1"/>
  <pageMargins left="0.2362204724409449" right="0.11811023622047245" top="0" bottom="0.15748031496062992" header="0.11811023622047245" footer="0.11811023622047245"/>
  <pageSetup horizontalDpi="600" verticalDpi="600" orientation="landscape" paperSize="7" scale="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Visitante</dc:creator>
  <cp:keywords/>
  <dc:description/>
  <cp:lastModifiedBy>DOLLY</cp:lastModifiedBy>
  <cp:lastPrinted>2020-07-28T00:40:03Z</cp:lastPrinted>
  <dcterms:created xsi:type="dcterms:W3CDTF">2020-01-08T15:37:01Z</dcterms:created>
  <dcterms:modified xsi:type="dcterms:W3CDTF">2020-07-28T00:41:19Z</dcterms:modified>
  <cp:category/>
  <cp:version/>
  <cp:contentType/>
  <cp:contentStatus/>
</cp:coreProperties>
</file>