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Z:\Administrativa\2-Plan Anual de Adquisiciones PAA\2021 PAE\SEGUIMIENTO y PUBLICA WEB\"/>
    </mc:Choice>
  </mc:AlternateContent>
  <xr:revisionPtr revIDLastSave="0" documentId="13_ncr:1_{7F029BE6-89D9-4E43-A621-BD1610763697}" xr6:coauthVersionLast="47" xr6:coauthVersionMax="47" xr10:uidLastSave="{00000000-0000-0000-0000-000000000000}"/>
  <bookViews>
    <workbookView xWindow="-120" yWindow="-120" windowWidth="29040" windowHeight="15840" xr2:uid="{00000000-000D-0000-FFFF-FFFF00000000}"/>
  </bookViews>
  <sheets>
    <sheet name="Informe Trim 1" sheetId="1" r:id="rId1"/>
  </sheets>
  <definedNames>
    <definedName name="_xlnm.Print_Area" localSheetId="0">'Informe Trim 1'!$A$1:$N$89</definedName>
    <definedName name="Print_Area" localSheetId="0">'Informe Trim 1'!$A$1:$N$89</definedName>
    <definedName name="_xlnm.Print_Titles" localSheetId="0">'Informe Trim 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 i="1" l="1"/>
  <c r="M16" i="1"/>
  <c r="K7" i="1" l="1"/>
  <c r="M17" i="1"/>
  <c r="L20" i="1"/>
  <c r="J19" i="1"/>
  <c r="J18" i="1"/>
  <c r="J17" i="1"/>
  <c r="J16" i="1"/>
  <c r="D17" i="1"/>
  <c r="D18" i="1"/>
  <c r="D19" i="1"/>
  <c r="D16" i="1"/>
  <c r="I20" i="1"/>
  <c r="C25" i="1" l="1"/>
  <c r="F59" i="1"/>
  <c r="M20" i="1"/>
  <c r="M18" i="1"/>
  <c r="H20" i="1"/>
  <c r="N17" i="1" s="1"/>
  <c r="F20" i="1"/>
  <c r="C20" i="1"/>
  <c r="B20" i="1"/>
  <c r="E20" i="1" l="1"/>
  <c r="F25" i="1" s="1"/>
  <c r="N18" i="1"/>
  <c r="N20" i="1"/>
  <c r="N25" i="1" s="1"/>
  <c r="F67" i="1" s="1"/>
  <c r="E19" i="1"/>
  <c r="E17" i="1"/>
  <c r="E18" i="1"/>
  <c r="E16" i="1"/>
  <c r="F65" i="1" s="1"/>
  <c r="M19" i="1"/>
  <c r="N19" i="1" s="1"/>
  <c r="N16" i="1"/>
  <c r="K25" i="1" s="1"/>
  <c r="K16" i="1"/>
  <c r="K20" i="1"/>
  <c r="K19" i="1"/>
  <c r="K18" i="1"/>
  <c r="K17" i="1"/>
</calcChain>
</file>

<file path=xl/sharedStrings.xml><?xml version="1.0" encoding="utf-8"?>
<sst xmlns="http://schemas.openxmlformats.org/spreadsheetml/2006/main" count="117" uniqueCount="77">
  <si>
    <t>Trimestral</t>
  </si>
  <si>
    <t xml:space="preserve"> Fecha de Corte:</t>
  </si>
  <si>
    <t>SECRETARÍA GENERAL - SUBDIRECCIÓN ADMINISTRATIVA Y FINANCIERA</t>
  </si>
  <si>
    <t>AÑO</t>
  </si>
  <si>
    <t>TRIMESTRE</t>
  </si>
  <si>
    <t>I</t>
  </si>
  <si>
    <t>II</t>
  </si>
  <si>
    <t>III</t>
  </si>
  <si>
    <t>IV</t>
  </si>
  <si>
    <t>Trim.</t>
  </si>
  <si>
    <t>% Avance Acumulado</t>
  </si>
  <si>
    <t># Contratos Suscritos</t>
  </si>
  <si>
    <t># Adiciones a contratos</t>
  </si>
  <si>
    <t>($) Adiciones a contratos</t>
  </si>
  <si>
    <t>(Nota 1)</t>
  </si>
  <si>
    <t>Notas</t>
  </si>
  <si>
    <t>https://www.colombiacompra.gov.co/proveedores/beneficios-del-secop-ii-para-proveedores/consultas</t>
  </si>
  <si>
    <t>Fuentes:</t>
  </si>
  <si>
    <t>Grupo de Gestión Contractual</t>
  </si>
  <si>
    <t>Fecha Informe</t>
  </si>
  <si>
    <t># Contratos Programados</t>
  </si>
  <si>
    <t xml:space="preserve">Comprometido y en ejecución </t>
  </si>
  <si>
    <t>Recursos PAE</t>
  </si>
  <si>
    <t>A la fecha de corte, el Plan de Abastecimiento Estratégico (PAE) del Ministerio de Minas y Energía para el año en curso cuenta con un presupuesto ajustado para suplir las necesidades que demanda el cumplimiento de las metas institucionales, bajo los lineamientos del gobierno nacional.</t>
  </si>
  <si>
    <t>Total</t>
  </si>
  <si>
    <t>Cumplimiento % Trimestre</t>
  </si>
  <si>
    <t>GESTIÓN CONTRACTUAL PAE</t>
  </si>
  <si>
    <t>Acumulado Final %</t>
  </si>
  <si>
    <t>Cifras en millones $</t>
  </si>
  <si>
    <t>RECURSOS $</t>
  </si>
  <si>
    <t>Conclusiones.</t>
  </si>
  <si>
    <t>Evaluación</t>
  </si>
  <si>
    <t>Acción de Mejora</t>
  </si>
  <si>
    <t>No</t>
  </si>
  <si>
    <t>Mantener Planificación  y Procedimiento PAE</t>
  </si>
  <si>
    <t>Buena</t>
  </si>
  <si>
    <t>Si</t>
  </si>
  <si>
    <t>($) Acumulado
(2 + 5)</t>
  </si>
  <si>
    <t>Información del periodo. Análisis y Seguimiento.</t>
  </si>
  <si>
    <t>Indicador Cumplimiento (%)
y Satisfacción Cliente.</t>
  </si>
  <si>
    <t>MEDICIÓN</t>
  </si>
  <si>
    <t>CUMPLIMIENTO</t>
  </si>
  <si>
    <t>RECURSOS COMPROMETIDOS</t>
  </si>
  <si>
    <t>1. En cada trimestre se coloca el valor total de la vigencia del Plan de Abastecimiento Estratégico PAE. Se debe tener en cuenta que tanto los recursos asignados al PAE, como las programaciones para su ejecución, son susceptibles de actualizaciones durante su vigencia, a cambios y a ajustes por aplazamientos presupuestales o reprogramación de las necesidades de la entidad, y de acuerdo con las directrices del gobierno, por lo que pueden variar los resultados de los indicadores dados en porcentaje (%) en cada periodo.</t>
  </si>
  <si>
    <t>Recursos Presupuestados</t>
  </si>
  <si>
    <t>($) Acumulado (2 + 5)</t>
  </si>
  <si>
    <t>(Nota 2)</t>
  </si>
  <si>
    <t>Indicador de Recursos Comprometidos =</t>
  </si>
  <si>
    <t>Indicador de Cumplimiento =</t>
  </si>
  <si>
    <t>RECURSOS PAE ($)</t>
  </si>
  <si>
    <t>Menor a 70%</t>
  </si>
  <si>
    <t>Entre 81% y 90%</t>
  </si>
  <si>
    <t>Entre 71% y 80%</t>
  </si>
  <si>
    <t>Entre 91% y 99%</t>
  </si>
  <si>
    <t>Baja</t>
  </si>
  <si>
    <t>Alta</t>
  </si>
  <si>
    <t>Observaciones y Recomendaciones.</t>
  </si>
  <si>
    <t>2. Ver "Relación por meses de los procesos de contratación en ejecución" en https://www.minenergia.gov.co/en/contratos-en-curso (clic aquí)</t>
  </si>
  <si>
    <t>Por ello le invitamos a consultar sus actualizaciones en nuestro portal web y en el portal de Colombia Compra Eficiente, donde también podrá consultar los procesos de contratación:</t>
  </si>
  <si>
    <t>https://www.minenergia.gov.co/en/plan-de-compras, https://www.minenergia.gov.co/en/contratacion</t>
  </si>
  <si>
    <t>ANUALIDAD</t>
  </si>
  <si>
    <t>N/A</t>
  </si>
  <si>
    <t>* Se evalúa al final del ciclo.</t>
  </si>
  <si>
    <t>Revisar y/o Reformular PAE</t>
  </si>
  <si>
    <t>PLAN DE ABASTECIMIENTO ESTRATÉGICO</t>
  </si>
  <si>
    <t>INFORME DE SEGUIMIENTO</t>
  </si>
  <si>
    <t>GESTIÓN DE CONTRATOS</t>
  </si>
  <si>
    <t>TRIMESTRE I: Ejecución sobre los recursos asignados en el periodo, lo que se encuentra dentro de los siguientes límites de gestión:</t>
  </si>
  <si>
    <t>Excelente</t>
  </si>
  <si>
    <t>Regular</t>
  </si>
  <si>
    <t>Periodicidad:</t>
  </si>
  <si>
    <t>1. Sistema de Gestión de Recursos Físicos y Contratación Neón del MME.</t>
  </si>
  <si>
    <t xml:space="preserve">Con los datos del resultado del TRIMESTRE I, se debe revisar el Plan de Abastecimiento Estratégico y reformular con las áreas ejecutoras la programación del mismo, con el fin de que la gestión de su cumplimiento se materialice dentro de los términos programados.
La Evaluación del ACUMULADO para el TRIMESTRE I aún No Aplica (N/A) su medición. Éste se aplicará hasta finalizar el ciclo de todos los trimestres que refleje el dato total de la gestión. Sin embargo durante el periódo permitirá observar el avance de la gestión como referencia para las acciones que tengan lugar para su reformulación y cumplimiento.
Debe tenerse en cuenta los ajustes necesarios que deba realizar la entidad dada la declaratoria del Estado de Emergencia Económica, Social y Ecológica en todo el territorio nacional </t>
  </si>
  <si>
    <r>
      <t xml:space="preserve">Durante el primer trimestre del año, se han comprometido recursos por valor de </t>
    </r>
    <r>
      <rPr>
        <sz val="11"/>
        <rFont val="Arial"/>
        <family val="2"/>
      </rPr>
      <t>$36.815</t>
    </r>
    <r>
      <rPr>
        <sz val="11"/>
        <color theme="1"/>
        <rFont val="Arial"/>
        <family val="2"/>
      </rPr>
      <t xml:space="preserve"> millones de pesos con la suscripción de 432 contratos.</t>
    </r>
  </si>
  <si>
    <r>
      <t xml:space="preserve">Hasta el primer trimestre del año, se han comprometido recursos dentro de este plan con la suscripción de 432 contratos por valor </t>
    </r>
    <r>
      <rPr>
        <sz val="11"/>
        <rFont val="Arial"/>
        <family val="2"/>
      </rPr>
      <t xml:space="preserve">de $36.815 </t>
    </r>
    <r>
      <rPr>
        <sz val="11"/>
        <color theme="1"/>
        <rFont val="Arial"/>
        <family val="2"/>
      </rPr>
      <t>millones de pesos, lo que representa un avance del 13% de la ejecución de los recursos de los proyectos y retos asumidos por esta cartera.</t>
    </r>
  </si>
  <si>
    <t>2. Excel PAE Secop 2 feb.xlsx, Grupo de Gestión Contractual.</t>
  </si>
  <si>
    <t>ACUMULADO: Para la ANUALIDAD total de ejecución sobre los recursos asignados de la vigencia 2021, lo que se encuentra dentro de los siguientes límites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</si>
</sst>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 &quot;COP&quot;"/>
    <numFmt numFmtId="168" formatCode="#,##0.00\ \€"/>
    <numFmt numFmtId="169" formatCode="_-&quot;$&quot;* #,##0_-;\-&quot;$&quot;* #,##0_-;_-&quot;$&quot;* &quot;-&quot;??_-;_-@_-"/>
  </numFmts>
  <fonts count="19" x14ac:knownFonts="1">
    <font>
      <sz val="10"/>
      <color theme="1"/>
      <name val="Arial"/>
      <family val="2"/>
    </font>
    <font>
      <sz val="10"/>
      <color theme="1"/>
      <name val="Arial"/>
      <family val="2"/>
    </font>
    <font>
      <sz val="8"/>
      <color theme="1"/>
      <name val="Arial"/>
      <family val="2"/>
    </font>
    <font>
      <b/>
      <sz val="10"/>
      <color theme="1"/>
      <name val="Arial"/>
      <family val="2"/>
    </font>
    <font>
      <sz val="9"/>
      <color theme="1"/>
      <name val="Arial"/>
      <family val="2"/>
    </font>
    <font>
      <sz val="10"/>
      <color theme="1"/>
      <name val="Verdana"/>
      <family val="2"/>
    </font>
    <font>
      <b/>
      <sz val="10"/>
      <color theme="1"/>
      <name val="Verdana"/>
      <family val="2"/>
    </font>
    <font>
      <b/>
      <sz val="14"/>
      <color theme="1"/>
      <name val="Verdana"/>
      <family val="2"/>
    </font>
    <font>
      <sz val="10"/>
      <name val="Arial"/>
      <family val="2"/>
    </font>
    <font>
      <b/>
      <sz val="9"/>
      <color theme="1"/>
      <name val="Arial"/>
      <family val="2"/>
    </font>
    <font>
      <b/>
      <sz val="11"/>
      <color theme="1"/>
      <name val="Arial"/>
      <family val="2"/>
    </font>
    <font>
      <sz val="11"/>
      <color theme="1"/>
      <name val="Arial"/>
      <family val="2"/>
    </font>
    <font>
      <sz val="11"/>
      <color rgb="FFFF0000"/>
      <name val="Arial"/>
      <family val="2"/>
    </font>
    <font>
      <sz val="6"/>
      <color theme="1"/>
      <name val="Arial"/>
      <family val="2"/>
    </font>
    <font>
      <sz val="11"/>
      <name val="Arial"/>
      <family val="2"/>
    </font>
    <font>
      <i/>
      <sz val="8"/>
      <color theme="1"/>
      <name val="Arial"/>
      <family val="2"/>
    </font>
    <font>
      <i/>
      <sz val="9"/>
      <color theme="1"/>
      <name val="Arial"/>
      <family val="2"/>
    </font>
    <font>
      <b/>
      <sz val="8"/>
      <color theme="1"/>
      <name val="Arial"/>
      <family val="2"/>
    </font>
    <font>
      <u/>
      <sz val="10"/>
      <color theme="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3" tint="0.79998168889431442"/>
        <bgColor theme="4" tint="0.79998168889431442"/>
      </patternFill>
    </fill>
  </fills>
  <borders count="48">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s>
  <cellStyleXfs count="33">
    <xf numFmtId="0" fontId="0" fillId="0" borderId="0"/>
    <xf numFmtId="43" fontId="1" fillId="0" borderId="0" applyFont="0" applyFill="0" applyBorder="0" applyAlignment="0" applyProtection="0"/>
    <xf numFmtId="9" fontId="1" fillId="0" borderId="0" applyFont="0" applyFill="0" applyBorder="0" applyAlignment="0" applyProtection="0"/>
    <xf numFmtId="49" fontId="5" fillId="0" borderId="0" applyFill="0" applyBorder="0" applyProtection="0">
      <alignment horizontal="left" vertical="center"/>
    </xf>
    <xf numFmtId="0" fontId="6" fillId="0" borderId="0" applyNumberFormat="0" applyFill="0" applyBorder="0" applyProtection="0">
      <alignment horizontal="left" vertical="center"/>
    </xf>
    <xf numFmtId="0" fontId="6" fillId="0" borderId="0" applyNumberFormat="0" applyFill="0" applyBorder="0" applyProtection="0">
      <alignment horizontal="right" vertical="center"/>
    </xf>
    <xf numFmtId="0" fontId="5" fillId="0" borderId="1" applyNumberFormat="0" applyFill="0" applyProtection="0">
      <alignment horizontal="left" vertical="center"/>
    </xf>
    <xf numFmtId="0" fontId="1" fillId="0" borderId="1" applyNumberFormat="0" applyFont="0" applyFill="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4" fontId="5" fillId="0" borderId="0" applyFill="0" applyBorder="0" applyProtection="0">
      <alignment horizontal="right" vertical="center"/>
    </xf>
    <xf numFmtId="22" fontId="5" fillId="0" borderId="0" applyFill="0" applyBorder="0" applyProtection="0">
      <alignment horizontal="right" vertical="center"/>
    </xf>
    <xf numFmtId="4" fontId="5" fillId="0" borderId="0" applyFill="0" applyBorder="0" applyProtection="0">
      <alignment horizontal="right" vertical="center"/>
    </xf>
    <xf numFmtId="4" fontId="5" fillId="0" borderId="1" applyFill="0" applyProtection="0">
      <alignment horizontal="right" vertical="center"/>
    </xf>
    <xf numFmtId="168" fontId="5" fillId="0" borderId="0" applyFill="0" applyBorder="0" applyProtection="0">
      <alignment horizontal="right" vertical="center"/>
    </xf>
    <xf numFmtId="168" fontId="5" fillId="0" borderId="1" applyFill="0" applyProtection="0">
      <alignment horizontal="right" vertical="center"/>
    </xf>
    <xf numFmtId="0" fontId="6" fillId="3" borderId="0" applyNumberFormat="0" applyBorder="0" applyProtection="0">
      <alignment horizontal="center" vertical="center"/>
    </xf>
    <xf numFmtId="0" fontId="6" fillId="4" borderId="0" applyNumberFormat="0" applyBorder="0" applyProtection="0">
      <alignment horizontal="center" vertical="center" wrapText="1"/>
    </xf>
    <xf numFmtId="0" fontId="5" fillId="4" borderId="0" applyNumberFormat="0" applyBorder="0" applyProtection="0">
      <alignment horizontal="right" vertical="center" wrapText="1"/>
    </xf>
    <xf numFmtId="0" fontId="6" fillId="5" borderId="0" applyNumberFormat="0" applyBorder="0" applyProtection="0">
      <alignment horizontal="center" vertical="center"/>
    </xf>
    <xf numFmtId="0" fontId="6" fillId="6" borderId="0" applyNumberFormat="0" applyBorder="0" applyProtection="0">
      <alignment horizontal="center" vertical="center" wrapText="1"/>
    </xf>
    <xf numFmtId="0" fontId="6" fillId="6" borderId="0" applyNumberFormat="0" applyBorder="0" applyProtection="0">
      <alignment horizontal="right" vertical="center" wrapText="1"/>
    </xf>
    <xf numFmtId="0" fontId="7" fillId="6" borderId="1" applyNumberFormat="0" applyProtection="0">
      <alignment horizontal="left" vertical="center"/>
    </xf>
    <xf numFmtId="0" fontId="8" fillId="0" borderId="0"/>
    <xf numFmtId="0" fontId="8" fillId="0" borderId="0"/>
    <xf numFmtId="3" fontId="5" fillId="0" borderId="0" applyFill="0" applyBorder="0" applyProtection="0">
      <alignment horizontal="right" vertical="center"/>
    </xf>
    <xf numFmtId="3" fontId="5" fillId="0" borderId="1" applyFill="0" applyProtection="0">
      <alignment horizontal="right" vertical="center"/>
    </xf>
    <xf numFmtId="9" fontId="1" fillId="0" borderId="0" applyFont="0" applyFill="0" applyBorder="0" applyAlignment="0" applyProtection="0"/>
    <xf numFmtId="9" fontId="8" fillId="0" borderId="0" applyFont="0" applyFill="0" applyBorder="0" applyAlignment="0" applyProtection="0"/>
    <xf numFmtId="166" fontId="1" fillId="0" borderId="0" applyFont="0" applyFill="0" applyBorder="0" applyAlignment="0" applyProtection="0"/>
    <xf numFmtId="0" fontId="18" fillId="0" borderId="0" applyNumberFormat="0" applyFill="0" applyBorder="0" applyAlignment="0" applyProtection="0"/>
  </cellStyleXfs>
  <cellXfs count="166">
    <xf numFmtId="0" fontId="0" fillId="0" borderId="0" xfId="0"/>
    <xf numFmtId="0" fontId="0" fillId="0" borderId="0" xfId="0" applyAlignment="1">
      <alignment horizontal="right"/>
    </xf>
    <xf numFmtId="0" fontId="2" fillId="0" borderId="0" xfId="0" applyFont="1" applyAlignment="1">
      <alignment horizontal="right"/>
    </xf>
    <xf numFmtId="14" fontId="2" fillId="0" borderId="0" xfId="0" applyNumberFormat="1" applyFont="1" applyAlignment="1">
      <alignment horizontal="center"/>
    </xf>
    <xf numFmtId="0" fontId="0" fillId="0" borderId="0" xfId="0"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3" fillId="0" borderId="0" xfId="0" applyFont="1" applyAlignment="1"/>
    <xf numFmtId="0" fontId="0" fillId="0" borderId="0" xfId="0" applyAlignment="1">
      <alignment vertical="center"/>
    </xf>
    <xf numFmtId="0" fontId="2" fillId="0" borderId="0" xfId="0" applyFont="1"/>
    <xf numFmtId="0" fontId="0" fillId="0" borderId="0" xfId="0" applyFont="1" applyAlignment="1">
      <alignment horizontal="right"/>
    </xf>
    <xf numFmtId="9" fontId="1" fillId="0" borderId="3" xfId="2" applyFont="1" applyFill="1" applyBorder="1" applyAlignment="1">
      <alignment horizontal="center" vertical="center"/>
    </xf>
    <xf numFmtId="0" fontId="0" fillId="0" borderId="11" xfId="0" applyFont="1" applyFill="1" applyBorder="1" applyAlignment="1">
      <alignment horizontal="center" vertical="center" wrapText="1"/>
    </xf>
    <xf numFmtId="0" fontId="9" fillId="0" borderId="1" xfId="0" applyFont="1" applyBorder="1" applyAlignment="1">
      <alignment vertical="center"/>
    </xf>
    <xf numFmtId="0" fontId="3" fillId="0" borderId="0" xfId="0" applyFont="1" applyBorder="1" applyAlignment="1">
      <alignment horizontal="right"/>
    </xf>
    <xf numFmtId="0" fontId="4" fillId="0" borderId="0" xfId="0" applyFont="1" applyBorder="1" applyAlignment="1">
      <alignment horizontal="center"/>
    </xf>
    <xf numFmtId="0" fontId="10" fillId="0" borderId="0" xfId="0" applyFont="1" applyAlignment="1">
      <alignment vertical="top"/>
    </xf>
    <xf numFmtId="0" fontId="11" fillId="0" borderId="0" xfId="0" applyFont="1" applyAlignment="1">
      <alignment horizontal="justify" wrapText="1"/>
    </xf>
    <xf numFmtId="0" fontId="11" fillId="0" borderId="0" xfId="0" applyFont="1"/>
    <xf numFmtId="0" fontId="11" fillId="0" borderId="0" xfId="0" applyFont="1" applyAlignment="1">
      <alignment vertical="center"/>
    </xf>
    <xf numFmtId="0" fontId="11" fillId="0" borderId="0" xfId="0" applyFont="1" applyBorder="1" applyAlignment="1">
      <alignment horizontal="justify" vertical="top" wrapText="1"/>
    </xf>
    <xf numFmtId="0" fontId="11" fillId="0" borderId="0" xfId="0" applyFont="1" applyAlignment="1">
      <alignment horizontal="justify" vertical="top" wrapText="1"/>
    </xf>
    <xf numFmtId="0" fontId="10" fillId="0" borderId="0" xfId="0" applyFont="1"/>
    <xf numFmtId="0" fontId="11"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Alignment="1"/>
    <xf numFmtId="0" fontId="11" fillId="0" borderId="0" xfId="0" applyFont="1" applyAlignment="1">
      <alignment wrapText="1"/>
    </xf>
    <xf numFmtId="0" fontId="11" fillId="0" borderId="0" xfId="0" applyFont="1" applyAlignment="1">
      <alignment horizontal="right"/>
    </xf>
    <xf numFmtId="14" fontId="11" fillId="0" borderId="0" xfId="0" applyNumberFormat="1" applyFont="1"/>
    <xf numFmtId="14" fontId="0" fillId="0" borderId="0" xfId="0" applyNumberFormat="1" applyFont="1" applyAlignment="1">
      <alignment horizontal="right"/>
    </xf>
    <xf numFmtId="14" fontId="0" fillId="0" borderId="0" xfId="0" applyNumberFormat="1" applyFont="1" applyAlignment="1">
      <alignment horizontal="center"/>
    </xf>
    <xf numFmtId="0" fontId="11" fillId="0" borderId="0" xfId="0" applyFont="1" applyBorder="1" applyAlignment="1">
      <alignment horizontal="justify" vertical="top" wrapText="1"/>
    </xf>
    <xf numFmtId="0" fontId="0" fillId="0" borderId="13" xfId="0" applyFont="1" applyFill="1" applyBorder="1" applyAlignment="1">
      <alignment horizontal="center" vertical="center" wrapText="1"/>
    </xf>
    <xf numFmtId="9" fontId="1" fillId="0" borderId="16" xfId="2"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9" fontId="0" fillId="0" borderId="1" xfId="2" applyFont="1" applyFill="1" applyBorder="1" applyAlignment="1">
      <alignment horizontal="center" vertical="center"/>
    </xf>
    <xf numFmtId="9" fontId="0" fillId="0" borderId="15" xfId="2" applyFont="1" applyFill="1" applyBorder="1" applyAlignment="1">
      <alignment horizontal="center" vertical="center"/>
    </xf>
    <xf numFmtId="9" fontId="1" fillId="0" borderId="1" xfId="2" applyFont="1" applyFill="1" applyBorder="1" applyAlignment="1">
      <alignment horizontal="center" vertical="center"/>
    </xf>
    <xf numFmtId="9" fontId="1" fillId="0" borderId="15" xfId="2" applyFont="1" applyFill="1" applyBorder="1" applyAlignment="1">
      <alignment horizontal="center" vertical="center"/>
    </xf>
    <xf numFmtId="9" fontId="0" fillId="0" borderId="19" xfId="2" applyFont="1" applyFill="1" applyBorder="1" applyAlignment="1">
      <alignment horizontal="center" vertical="center"/>
    </xf>
    <xf numFmtId="0" fontId="0" fillId="7"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7" xfId="1" applyNumberFormat="1" applyFont="1" applyFill="1" applyBorder="1" applyAlignment="1">
      <alignment horizontal="center" vertical="center"/>
    </xf>
    <xf numFmtId="0" fontId="0" fillId="2" borderId="8" xfId="0" applyNumberFormat="1" applyFont="1" applyFill="1" applyBorder="1" applyAlignment="1">
      <alignment horizontal="center" vertical="center"/>
    </xf>
    <xf numFmtId="9" fontId="0" fillId="2" borderId="8" xfId="2" applyFont="1" applyFill="1" applyBorder="1" applyAlignment="1">
      <alignment horizontal="center" vertical="center"/>
    </xf>
    <xf numFmtId="0" fontId="0" fillId="7" borderId="4"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7" borderId="6" xfId="0" applyFont="1" applyFill="1" applyBorder="1" applyAlignment="1">
      <alignment horizontal="center" vertical="center" wrapText="1"/>
    </xf>
    <xf numFmtId="9" fontId="0" fillId="0" borderId="12" xfId="2" applyFont="1" applyFill="1" applyBorder="1" applyAlignment="1">
      <alignment horizontal="center" vertical="center"/>
    </xf>
    <xf numFmtId="0" fontId="0" fillId="7" borderId="8" xfId="0" applyFont="1" applyFill="1" applyBorder="1" applyAlignment="1">
      <alignment horizontal="center" vertical="center" wrapText="1"/>
    </xf>
    <xf numFmtId="0" fontId="1" fillId="0" borderId="20" xfId="2" applyNumberFormat="1" applyFont="1" applyFill="1" applyBorder="1" applyAlignment="1">
      <alignment horizontal="center" vertical="center"/>
    </xf>
    <xf numFmtId="0" fontId="1" fillId="0" borderId="21" xfId="2" applyNumberFormat="1" applyFont="1" applyFill="1" applyBorder="1" applyAlignment="1">
      <alignment horizontal="center" vertical="center"/>
    </xf>
    <xf numFmtId="0" fontId="1" fillId="2" borderId="22" xfId="2" applyNumberFormat="1" applyFont="1" applyFill="1" applyBorder="1" applyAlignment="1">
      <alignment horizontal="center" vertical="center"/>
    </xf>
    <xf numFmtId="9" fontId="0" fillId="0" borderId="3" xfId="2" applyFont="1" applyFill="1" applyBorder="1" applyAlignment="1">
      <alignment horizontal="center" vertical="center"/>
    </xf>
    <xf numFmtId="9" fontId="0" fillId="0" borderId="16" xfId="2" applyFont="1" applyFill="1" applyBorder="1" applyAlignment="1">
      <alignment horizontal="center" vertical="center"/>
    </xf>
    <xf numFmtId="0" fontId="0" fillId="7" borderId="23" xfId="0" applyFont="1" applyFill="1" applyBorder="1" applyAlignment="1">
      <alignment horizontal="center" vertical="center" wrapText="1"/>
    </xf>
    <xf numFmtId="9" fontId="1" fillId="2" borderId="9" xfId="2" applyFont="1" applyFill="1" applyBorder="1" applyAlignment="1">
      <alignment horizontal="center" vertical="center"/>
    </xf>
    <xf numFmtId="0" fontId="13" fillId="0" borderId="0" xfId="0" applyFont="1"/>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8" xfId="0" applyFont="1" applyFill="1" applyBorder="1" applyAlignment="1">
      <alignment horizontal="center" vertical="center" wrapText="1"/>
    </xf>
    <xf numFmtId="169" fontId="1" fillId="0" borderId="2" xfId="31" applyNumberFormat="1" applyFont="1" applyFill="1" applyBorder="1" applyAlignment="1">
      <alignment horizontal="center" vertical="center"/>
    </xf>
    <xf numFmtId="169" fontId="1" fillId="0" borderId="1" xfId="31" applyNumberFormat="1" applyFont="1" applyFill="1" applyBorder="1" applyAlignment="1">
      <alignment horizontal="center" vertical="center"/>
    </xf>
    <xf numFmtId="169" fontId="0" fillId="0" borderId="1" xfId="31" applyNumberFormat="1" applyFont="1" applyFill="1" applyBorder="1" applyAlignment="1">
      <alignment horizontal="center" vertical="center"/>
    </xf>
    <xf numFmtId="169" fontId="1" fillId="0" borderId="14" xfId="31" applyNumberFormat="1" applyFont="1" applyFill="1" applyBorder="1" applyAlignment="1">
      <alignment horizontal="center" vertical="center"/>
    </xf>
    <xf numFmtId="169" fontId="1" fillId="0" borderId="15" xfId="31" applyNumberFormat="1" applyFont="1" applyFill="1" applyBorder="1" applyAlignment="1">
      <alignment horizontal="center" vertical="center"/>
    </xf>
    <xf numFmtId="169" fontId="1" fillId="2" borderId="7" xfId="31" applyNumberFormat="1" applyFont="1" applyFill="1" applyBorder="1" applyAlignment="1">
      <alignment horizontal="center" vertical="center"/>
    </xf>
    <xf numFmtId="169" fontId="1" fillId="2" borderId="8" xfId="31" applyNumberFormat="1" applyFont="1" applyFill="1" applyBorder="1" applyAlignment="1">
      <alignment horizontal="center" vertical="center"/>
    </xf>
    <xf numFmtId="169" fontId="0" fillId="7" borderId="8" xfId="0" applyNumberFormat="1" applyFont="1" applyFill="1" applyBorder="1" applyAlignment="1">
      <alignment horizontal="center" vertical="center" wrapText="1"/>
    </xf>
    <xf numFmtId="164" fontId="0" fillId="0" borderId="1" xfId="0" applyNumberFormat="1" applyFont="1" applyFill="1" applyBorder="1" applyAlignment="1">
      <alignment horizont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Alignment="1">
      <alignment horizontal="right"/>
    </xf>
    <xf numFmtId="0" fontId="2" fillId="0" borderId="0" xfId="0" applyFont="1" applyAlignment="1">
      <alignment horizontal="left"/>
    </xf>
    <xf numFmtId="0" fontId="11" fillId="0" borderId="0" xfId="0" applyFont="1" applyBorder="1" applyAlignment="1">
      <alignment horizontal="justify" vertical="top" wrapText="1"/>
    </xf>
    <xf numFmtId="0" fontId="16" fillId="0" borderId="0" xfId="0" applyFont="1" applyAlignment="1">
      <alignment horizontal="right"/>
    </xf>
    <xf numFmtId="0" fontId="0" fillId="0" borderId="0" xfId="0" applyBorder="1"/>
    <xf numFmtId="0" fontId="2" fillId="0" borderId="0" xfId="0" applyFont="1" applyBorder="1"/>
    <xf numFmtId="0" fontId="13" fillId="0" borderId="0" xfId="0" applyFont="1" applyBorder="1"/>
    <xf numFmtId="0" fontId="13" fillId="7" borderId="32"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7"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0" xfId="0" applyFont="1" applyBorder="1"/>
    <xf numFmtId="9" fontId="0" fillId="2" borderId="9" xfId="2" applyNumberFormat="1" applyFont="1" applyFill="1" applyBorder="1" applyAlignment="1">
      <alignment horizontal="center" vertical="center"/>
    </xf>
    <xf numFmtId="0" fontId="0" fillId="0" borderId="0" xfId="0" applyFill="1"/>
    <xf numFmtId="0" fontId="0" fillId="0" borderId="44" xfId="0" applyNumberFormat="1" applyFont="1" applyFill="1" applyBorder="1" applyAlignment="1">
      <alignment vertical="center"/>
    </xf>
    <xf numFmtId="0" fontId="0" fillId="0" borderId="0" xfId="0" applyFont="1" applyFill="1" applyBorder="1" applyAlignment="1">
      <alignment vertical="center" wrapText="1"/>
    </xf>
    <xf numFmtId="0" fontId="0" fillId="0" borderId="44" xfId="0" applyFont="1" applyFill="1" applyBorder="1" applyAlignment="1">
      <alignment vertical="center" wrapText="1"/>
    </xf>
    <xf numFmtId="169" fontId="1" fillId="0" borderId="0" xfId="31" applyNumberFormat="1" applyFont="1" applyFill="1" applyBorder="1" applyAlignment="1">
      <alignment vertical="center"/>
    </xf>
    <xf numFmtId="0" fontId="17" fillId="0" borderId="0" xfId="0" applyFont="1"/>
    <xf numFmtId="0" fontId="17" fillId="0" borderId="0" xfId="0" applyFont="1" applyBorder="1" applyAlignment="1">
      <alignment horizontal="justify" wrapText="1"/>
    </xf>
    <xf numFmtId="0" fontId="11" fillId="0" borderId="0" xfId="0" applyFont="1" applyBorder="1" applyAlignment="1">
      <alignment horizontal="justify" vertical="top" wrapText="1"/>
    </xf>
    <xf numFmtId="0" fontId="3" fillId="0" borderId="0" xfId="0" applyFont="1" applyAlignment="1">
      <alignment horizontal="center"/>
    </xf>
    <xf numFmtId="14" fontId="17" fillId="0" borderId="0" xfId="0" applyNumberFormat="1" applyFont="1" applyAlignment="1">
      <alignment horizontal="center"/>
    </xf>
    <xf numFmtId="14" fontId="4" fillId="0" borderId="0" xfId="0" applyNumberFormat="1" applyFont="1" applyBorder="1" applyAlignment="1">
      <alignment horizontal="left"/>
    </xf>
    <xf numFmtId="0" fontId="17" fillId="0" borderId="0" xfId="0" applyFont="1" applyBorder="1" applyAlignment="1">
      <alignment vertical="center"/>
    </xf>
    <xf numFmtId="0" fontId="17" fillId="0" borderId="1" xfId="0" applyFont="1" applyBorder="1" applyAlignment="1">
      <alignment horizontal="right" vertical="center"/>
    </xf>
    <xf numFmtId="0" fontId="17" fillId="0" borderId="1" xfId="0" applyFont="1" applyBorder="1" applyAlignment="1">
      <alignment horizontal="center" vertical="center"/>
    </xf>
    <xf numFmtId="0" fontId="11" fillId="2" borderId="1" xfId="0" applyFont="1" applyFill="1" applyBorder="1" applyAlignment="1">
      <alignment horizontal="center" vertical="top"/>
    </xf>
    <xf numFmtId="9"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0" fontId="11" fillId="0" borderId="0" xfId="0" applyFont="1" applyBorder="1" applyAlignment="1">
      <alignment horizontal="justify" vertical="top" wrapText="1"/>
    </xf>
    <xf numFmtId="9" fontId="11" fillId="2" borderId="1" xfId="0" applyNumberFormat="1" applyFont="1" applyFill="1" applyBorder="1" applyAlignment="1">
      <alignment horizontal="center" vertical="top"/>
    </xf>
    <xf numFmtId="0" fontId="3" fillId="0" borderId="0" xfId="0" applyFont="1"/>
    <xf numFmtId="0" fontId="0" fillId="0" borderId="0" xfId="0" applyFont="1"/>
    <xf numFmtId="0" fontId="0" fillId="0" borderId="0" xfId="0" applyFont="1" applyBorder="1"/>
    <xf numFmtId="164" fontId="3" fillId="2" borderId="1" xfId="0" applyNumberFormat="1" applyFont="1" applyFill="1" applyBorder="1" applyAlignment="1">
      <alignment horizontal="center"/>
    </xf>
    <xf numFmtId="169" fontId="1" fillId="0" borderId="46" xfId="31" applyNumberFormat="1" applyFont="1" applyFill="1" applyBorder="1" applyAlignment="1">
      <alignment horizontal="center" vertical="center"/>
    </xf>
    <xf numFmtId="0" fontId="0" fillId="0" borderId="44"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45" xfId="0" applyNumberFormat="1"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4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Border="1" applyAlignment="1">
      <alignment horizontal="justify" vertical="top" wrapText="1"/>
    </xf>
    <xf numFmtId="164" fontId="3" fillId="2" borderId="0" xfId="0" applyNumberFormat="1" applyFont="1" applyFill="1" applyBorder="1" applyAlignment="1">
      <alignment horizontal="center"/>
    </xf>
    <xf numFmtId="0" fontId="3" fillId="2" borderId="0" xfId="0" applyFont="1" applyFill="1" applyBorder="1" applyAlignment="1">
      <alignment horizontal="center"/>
    </xf>
    <xf numFmtId="0" fontId="11" fillId="0" borderId="0" xfId="0" applyFont="1" applyBorder="1" applyAlignment="1">
      <alignment horizontal="justify" vertical="top" wrapText="1"/>
    </xf>
    <xf numFmtId="0" fontId="8" fillId="0" borderId="0" xfId="32" applyFont="1" applyBorder="1" applyAlignment="1">
      <alignment horizontal="justify" vertical="top" wrapText="1"/>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1" fillId="0" borderId="1" xfId="0" applyFont="1" applyBorder="1" applyAlignment="1">
      <alignment horizontal="center" vertical="top"/>
    </xf>
    <xf numFmtId="0" fontId="17" fillId="0" borderId="34"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4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0" xfId="0" applyFont="1" applyBorder="1" applyAlignment="1">
      <alignment horizontal="center" vertical="center" wrapText="1"/>
    </xf>
    <xf numFmtId="0" fontId="0" fillId="0" borderId="45" xfId="0" applyFont="1" applyFill="1" applyBorder="1" applyAlignment="1">
      <alignment horizontal="center" vertical="center" wrapText="1"/>
    </xf>
    <xf numFmtId="0" fontId="3" fillId="0" borderId="0" xfId="0" applyFont="1" applyAlignment="1">
      <alignment horizontal="center"/>
    </xf>
    <xf numFmtId="0" fontId="4" fillId="0" borderId="3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5" xfId="0" applyFont="1" applyBorder="1" applyAlignment="1">
      <alignment horizontal="center" vertical="center" wrapText="1"/>
    </xf>
    <xf numFmtId="9" fontId="4" fillId="0" borderId="41" xfId="0" applyNumberFormat="1" applyFont="1" applyBorder="1" applyAlignment="1">
      <alignment horizontal="center" vertical="center" wrapText="1"/>
    </xf>
    <xf numFmtId="9" fontId="4" fillId="0" borderId="42" xfId="0" applyNumberFormat="1" applyFont="1" applyBorder="1" applyAlignment="1">
      <alignment horizontal="center" vertical="center" wrapText="1"/>
    </xf>
    <xf numFmtId="0" fontId="11" fillId="0" borderId="0" xfId="0" applyFont="1" applyBorder="1" applyAlignment="1">
      <alignment horizontal="left" vertical="top" wrapText="1"/>
    </xf>
    <xf numFmtId="0" fontId="11" fillId="0" borderId="19" xfId="0" applyFont="1" applyBorder="1" applyAlignment="1">
      <alignment horizontal="center" vertical="top"/>
    </xf>
    <xf numFmtId="0" fontId="11" fillId="0" borderId="47" xfId="0" applyFont="1" applyBorder="1" applyAlignment="1">
      <alignment horizontal="center" vertical="top"/>
    </xf>
    <xf numFmtId="0" fontId="11" fillId="0" borderId="40" xfId="0" applyFont="1" applyBorder="1" applyAlignment="1">
      <alignment horizontal="center" vertical="top"/>
    </xf>
  </cellXfs>
  <cellStyles count="33">
    <cellStyle name="BodyStyle" xfId="3" xr:uid="{00000000-0005-0000-0000-000000000000}"/>
    <cellStyle name="BodyStyleBold" xfId="4" xr:uid="{00000000-0005-0000-0000-000001000000}"/>
    <cellStyle name="BodyStyleBoldRight" xfId="5" xr:uid="{00000000-0005-0000-0000-000002000000}"/>
    <cellStyle name="BodyStyleWithBorder" xfId="6" xr:uid="{00000000-0005-0000-0000-000003000000}"/>
    <cellStyle name="BorderThinBlack" xfId="7" xr:uid="{00000000-0005-0000-0000-000004000000}"/>
    <cellStyle name="Comma" xfId="8" xr:uid="{00000000-0005-0000-0000-000005000000}"/>
    <cellStyle name="Comma [0]" xfId="9" xr:uid="{00000000-0005-0000-0000-000006000000}"/>
    <cellStyle name="Currency" xfId="10" xr:uid="{00000000-0005-0000-0000-000007000000}"/>
    <cellStyle name="Currency [0]" xfId="11" xr:uid="{00000000-0005-0000-0000-000008000000}"/>
    <cellStyle name="DateStyle" xfId="12" xr:uid="{00000000-0005-0000-0000-000009000000}"/>
    <cellStyle name="DateTimeStyle" xfId="13" xr:uid="{00000000-0005-0000-0000-00000A000000}"/>
    <cellStyle name="Decimal" xfId="14" xr:uid="{00000000-0005-0000-0000-00000B000000}"/>
    <cellStyle name="DecimalWithBorder" xfId="15" xr:uid="{00000000-0005-0000-0000-00000C000000}"/>
    <cellStyle name="EuroCurrency" xfId="16" xr:uid="{00000000-0005-0000-0000-00000D000000}"/>
    <cellStyle name="EuroCurrencyWithBorder" xfId="17" xr:uid="{00000000-0005-0000-0000-00000E000000}"/>
    <cellStyle name="HeaderStyle" xfId="18" xr:uid="{00000000-0005-0000-0000-00000F000000}"/>
    <cellStyle name="HeaderSubTop" xfId="19" xr:uid="{00000000-0005-0000-0000-000010000000}"/>
    <cellStyle name="HeaderSubTopNoBold" xfId="20" xr:uid="{00000000-0005-0000-0000-000011000000}"/>
    <cellStyle name="HeaderTopBuyer" xfId="21" xr:uid="{00000000-0005-0000-0000-000012000000}"/>
    <cellStyle name="HeaderTopStyle" xfId="22" xr:uid="{00000000-0005-0000-0000-000013000000}"/>
    <cellStyle name="HeaderTopStyleAlignRight" xfId="23" xr:uid="{00000000-0005-0000-0000-000014000000}"/>
    <cellStyle name="Hipervínculo" xfId="32" builtinId="8"/>
    <cellStyle name="MainTitle" xfId="24" xr:uid="{00000000-0005-0000-0000-000016000000}"/>
    <cellStyle name="Millares" xfId="1" builtinId="3"/>
    <cellStyle name="Moneda" xfId="31" builtinId="4"/>
    <cellStyle name="Normal" xfId="0" builtinId="0"/>
    <cellStyle name="Normal 2" xfId="25" xr:uid="{00000000-0005-0000-0000-00001A000000}"/>
    <cellStyle name="Normal 3" xfId="26" xr:uid="{00000000-0005-0000-0000-00001B000000}"/>
    <cellStyle name="Numeric" xfId="27" xr:uid="{00000000-0005-0000-0000-00001C000000}"/>
    <cellStyle name="NumericWithBorder" xfId="28" xr:uid="{00000000-0005-0000-0000-00001D000000}"/>
    <cellStyle name="Percent" xfId="29" xr:uid="{00000000-0005-0000-0000-00001E000000}"/>
    <cellStyle name="Porcentaje" xfId="2" builtinId="5"/>
    <cellStyle name="Porcentaje 2" xfId="30"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1'!$H$13:$N$13</c:f>
              <c:strCache>
                <c:ptCount val="7"/>
                <c:pt idx="0">
                  <c:v>RECURSOS PAE ($)</c:v>
                </c:pt>
              </c:strCache>
            </c:strRef>
          </c:tx>
          <c:invertIfNegative val="0"/>
          <c:dLbls>
            <c:dLbl>
              <c:idx val="1"/>
              <c:layout>
                <c:manualLayout>
                  <c:x val="-5.8568880923931012E-3"/>
                  <c:y val="-9.11377976287581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BB-49FC-ADD7-0083BD5A1474}"/>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1'!$H$15,'Informe Trim 1'!$M$15)</c:f>
              <c:strCache>
                <c:ptCount val="2"/>
                <c:pt idx="0">
                  <c:v>Recursos Presupuestados</c:v>
                </c:pt>
                <c:pt idx="1">
                  <c:v>($) Acumulado
(2 + 5)</c:v>
                </c:pt>
              </c:strCache>
            </c:strRef>
          </c:cat>
          <c:val>
            <c:numRef>
              <c:f>('Informe Trim 1'!$H$20,'Informe Trim 1'!$M$20)</c:f>
              <c:numCache>
                <c:formatCode>_-"$"* #,##0_-;\-"$"* #,##0_-;_-"$"* "-"??_-;_-@_-</c:formatCode>
                <c:ptCount val="2"/>
                <c:pt idx="0">
                  <c:v>294022.19682499999</c:v>
                </c:pt>
                <c:pt idx="1">
                  <c:v>36814.571555399998</c:v>
                </c:pt>
              </c:numCache>
            </c:numRef>
          </c:val>
          <c:extLst>
            <c:ext xmlns:c16="http://schemas.microsoft.com/office/drawing/2014/chart" uri="{C3380CC4-5D6E-409C-BE32-E72D297353CC}">
              <c16:uniqueId val="{00000001-A4BB-49FC-ADD7-0083BD5A1474}"/>
            </c:ext>
          </c:extLst>
        </c:ser>
        <c:dLbls>
          <c:showLegendKey val="0"/>
          <c:showVal val="0"/>
          <c:showCatName val="0"/>
          <c:showSerName val="0"/>
          <c:showPercent val="0"/>
          <c:showBubbleSize val="0"/>
        </c:dLbls>
        <c:gapWidth val="150"/>
        <c:axId val="122462592"/>
        <c:axId val="122464128"/>
      </c:barChart>
      <c:catAx>
        <c:axId val="122462592"/>
        <c:scaling>
          <c:orientation val="minMax"/>
        </c:scaling>
        <c:delete val="0"/>
        <c:axPos val="b"/>
        <c:numFmt formatCode="General" sourceLinked="0"/>
        <c:majorTickMark val="out"/>
        <c:minorTickMark val="none"/>
        <c:tickLblPos val="nextTo"/>
        <c:txPr>
          <a:bodyPr/>
          <a:lstStyle/>
          <a:p>
            <a:pPr>
              <a:defRPr sz="800"/>
            </a:pPr>
            <a:endParaRPr lang="es-CO"/>
          </a:p>
        </c:txPr>
        <c:crossAx val="122464128"/>
        <c:crosses val="autoZero"/>
        <c:auto val="1"/>
        <c:lblAlgn val="ctr"/>
        <c:lblOffset val="100"/>
        <c:noMultiLvlLbl val="0"/>
      </c:catAx>
      <c:valAx>
        <c:axId val="122464128"/>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1224625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1'!$B$13:$F$13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1'!$B$15,'Informe Trim 1'!$C$15)</c:f>
              <c:strCache>
                <c:ptCount val="2"/>
                <c:pt idx="0">
                  <c:v># Contratos Programados</c:v>
                </c:pt>
                <c:pt idx="1">
                  <c:v># Contratos Suscritos</c:v>
                </c:pt>
              </c:strCache>
            </c:strRef>
          </c:cat>
          <c:val>
            <c:numRef>
              <c:f>('Informe Trim 1'!$B$20,'Informe Trim 1'!$C$20)</c:f>
              <c:numCache>
                <c:formatCode>General</c:formatCode>
                <c:ptCount val="2"/>
                <c:pt idx="0">
                  <c:v>772</c:v>
                </c:pt>
                <c:pt idx="1">
                  <c:v>432</c:v>
                </c:pt>
              </c:numCache>
            </c:numRef>
          </c:val>
          <c:extLst>
            <c:ext xmlns:c16="http://schemas.microsoft.com/office/drawing/2014/chart" uri="{C3380CC4-5D6E-409C-BE32-E72D297353CC}">
              <c16:uniqueId val="{00000000-AAAF-4301-A2E8-4791566B8EE0}"/>
            </c:ext>
          </c:extLst>
        </c:ser>
        <c:dLbls>
          <c:showLegendKey val="0"/>
          <c:showVal val="0"/>
          <c:showCatName val="0"/>
          <c:showSerName val="0"/>
          <c:showPercent val="0"/>
          <c:showBubbleSize val="0"/>
        </c:dLbls>
        <c:gapWidth val="150"/>
        <c:axId val="57150080"/>
        <c:axId val="57176448"/>
      </c:barChart>
      <c:catAx>
        <c:axId val="57150080"/>
        <c:scaling>
          <c:orientation val="minMax"/>
        </c:scaling>
        <c:delete val="1"/>
        <c:axPos val="l"/>
        <c:numFmt formatCode="General" sourceLinked="0"/>
        <c:majorTickMark val="out"/>
        <c:minorTickMark val="none"/>
        <c:tickLblPos val="nextTo"/>
        <c:crossAx val="57176448"/>
        <c:crosses val="autoZero"/>
        <c:auto val="1"/>
        <c:lblAlgn val="ctr"/>
        <c:lblOffset val="100"/>
        <c:noMultiLvlLbl val="0"/>
      </c:catAx>
      <c:valAx>
        <c:axId val="57176448"/>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57150080"/>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a:t>
            </a:r>
          </a:p>
        </c:rich>
      </c:tx>
      <c:overlay val="0"/>
    </c:title>
    <c:autoTitleDeleted val="0"/>
    <c:plotArea>
      <c:layout/>
      <c:barChart>
        <c:barDir val="bar"/>
        <c:grouping val="clustered"/>
        <c:varyColors val="0"/>
        <c:ser>
          <c:idx val="0"/>
          <c:order val="0"/>
          <c:tx>
            <c:strRef>
              <c:f>'Informe Trim 1'!$B$13:$F$13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1'!$B$15,'Informe Trim 1'!$C$15)</c:f>
              <c:strCache>
                <c:ptCount val="2"/>
                <c:pt idx="0">
                  <c:v># Contratos Programados</c:v>
                </c:pt>
                <c:pt idx="1">
                  <c:v># Contratos Suscritos</c:v>
                </c:pt>
              </c:strCache>
            </c:strRef>
          </c:cat>
          <c:val>
            <c:numRef>
              <c:f>'Informe Trim 1'!$B$16:$C$16</c:f>
              <c:numCache>
                <c:formatCode>General</c:formatCode>
                <c:ptCount val="2"/>
                <c:pt idx="0">
                  <c:v>619</c:v>
                </c:pt>
                <c:pt idx="1">
                  <c:v>432</c:v>
                </c:pt>
              </c:numCache>
            </c:numRef>
          </c:val>
          <c:extLst>
            <c:ext xmlns:c16="http://schemas.microsoft.com/office/drawing/2014/chart" uri="{C3380CC4-5D6E-409C-BE32-E72D297353CC}">
              <c16:uniqueId val="{00000000-141A-495A-8A1F-9B097DEAFB48}"/>
            </c:ext>
          </c:extLst>
        </c:ser>
        <c:dLbls>
          <c:showLegendKey val="0"/>
          <c:showVal val="0"/>
          <c:showCatName val="0"/>
          <c:showSerName val="0"/>
          <c:showPercent val="0"/>
          <c:showBubbleSize val="0"/>
        </c:dLbls>
        <c:gapWidth val="150"/>
        <c:axId val="57201024"/>
        <c:axId val="57202560"/>
      </c:barChart>
      <c:catAx>
        <c:axId val="57201024"/>
        <c:scaling>
          <c:orientation val="minMax"/>
        </c:scaling>
        <c:delete val="0"/>
        <c:axPos val="l"/>
        <c:numFmt formatCode="General" sourceLinked="1"/>
        <c:majorTickMark val="out"/>
        <c:minorTickMark val="none"/>
        <c:tickLblPos val="nextTo"/>
        <c:txPr>
          <a:bodyPr/>
          <a:lstStyle/>
          <a:p>
            <a:pPr>
              <a:defRPr sz="800"/>
            </a:pPr>
            <a:endParaRPr lang="es-CO"/>
          </a:p>
        </c:txPr>
        <c:crossAx val="57202560"/>
        <c:crosses val="autoZero"/>
        <c:auto val="1"/>
        <c:lblAlgn val="ctr"/>
        <c:lblOffset val="100"/>
        <c:noMultiLvlLbl val="0"/>
      </c:catAx>
      <c:valAx>
        <c:axId val="5720256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5720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1"/>
              <c:layout>
                <c:manualLayout>
                  <c:x val="-5.8838600160207779E-3"/>
                  <c:y val="3.67836977937439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7C-462D-B28A-E5F2F49320BF}"/>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1'!$H$15,'Informe Trim 1'!$I$15)</c:f>
              <c:strCache>
                <c:ptCount val="2"/>
                <c:pt idx="0">
                  <c:v>Recursos Presupuestados</c:v>
                </c:pt>
                <c:pt idx="1">
                  <c:v>Comprometido y en ejecución </c:v>
                </c:pt>
              </c:strCache>
            </c:strRef>
          </c:cat>
          <c:val>
            <c:numRef>
              <c:f>('Informe Trim 1'!$H$16,'Informe Trim 1'!$I$16)</c:f>
              <c:numCache>
                <c:formatCode>_-"$"* #,##0_-;\-"$"* #,##0_-;_-"$"* "-"??_-;_-@_-</c:formatCode>
                <c:ptCount val="2"/>
                <c:pt idx="0">
                  <c:v>103003.35686699999</c:v>
                </c:pt>
                <c:pt idx="1">
                  <c:v>36814.571555399998</c:v>
                </c:pt>
              </c:numCache>
            </c:numRef>
          </c:val>
          <c:extLst>
            <c:ext xmlns:c16="http://schemas.microsoft.com/office/drawing/2014/chart" uri="{C3380CC4-5D6E-409C-BE32-E72D297353CC}">
              <c16:uniqueId val="{00000001-0A7C-462D-B28A-E5F2F49320BF}"/>
            </c:ext>
          </c:extLst>
        </c:ser>
        <c:dLbls>
          <c:showLegendKey val="0"/>
          <c:showVal val="0"/>
          <c:showCatName val="0"/>
          <c:showSerName val="0"/>
          <c:showPercent val="0"/>
          <c:showBubbleSize val="0"/>
        </c:dLbls>
        <c:gapWidth val="150"/>
        <c:axId val="57247616"/>
        <c:axId val="57249152"/>
      </c:barChart>
      <c:catAx>
        <c:axId val="57247616"/>
        <c:scaling>
          <c:orientation val="minMax"/>
        </c:scaling>
        <c:delete val="0"/>
        <c:axPos val="b"/>
        <c:numFmt formatCode="General" sourceLinked="0"/>
        <c:majorTickMark val="out"/>
        <c:minorTickMark val="none"/>
        <c:tickLblPos val="nextTo"/>
        <c:txPr>
          <a:bodyPr/>
          <a:lstStyle/>
          <a:p>
            <a:pPr>
              <a:defRPr sz="800"/>
            </a:pPr>
            <a:endParaRPr lang="es-CO"/>
          </a:p>
        </c:txPr>
        <c:crossAx val="57249152"/>
        <c:crosses val="autoZero"/>
        <c:auto val="1"/>
        <c:lblAlgn val="ctr"/>
        <c:lblOffset val="100"/>
        <c:noMultiLvlLbl val="0"/>
      </c:catAx>
      <c:valAx>
        <c:axId val="57249152"/>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57247616"/>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494547</xdr:colOff>
      <xdr:row>25</xdr:row>
      <xdr:rowOff>22138</xdr:rowOff>
    </xdr:from>
    <xdr:to>
      <xdr:col>14</xdr:col>
      <xdr:colOff>9788</xdr:colOff>
      <xdr:row>45</xdr:row>
      <xdr:rowOff>30420</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25</xdr:row>
      <xdr:rowOff>8283</xdr:rowOff>
    </xdr:from>
    <xdr:to>
      <xdr:col>7</xdr:col>
      <xdr:colOff>596348</xdr:colOff>
      <xdr:row>37</xdr:row>
      <xdr:rowOff>0</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25</xdr:row>
      <xdr:rowOff>16566</xdr:rowOff>
    </xdr:from>
    <xdr:to>
      <xdr:col>3</xdr:col>
      <xdr:colOff>347871</xdr:colOff>
      <xdr:row>37</xdr:row>
      <xdr:rowOff>0</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25</xdr:row>
      <xdr:rowOff>16565</xdr:rowOff>
    </xdr:from>
    <xdr:to>
      <xdr:col>11</xdr:col>
      <xdr:colOff>234472</xdr:colOff>
      <xdr:row>45</xdr:row>
      <xdr:rowOff>16565</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259080</xdr:colOff>
      <xdr:row>3</xdr:row>
      <xdr:rowOff>24384</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0" y="0"/>
          <a:ext cx="2636520" cy="52730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3.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contratos-en-curs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9"/>
  <sheetViews>
    <sheetView showGridLines="0" tabSelected="1" zoomScaleNormal="100" zoomScaleSheetLayoutView="110" workbookViewId="0">
      <selection activeCell="A63" sqref="A63:N63"/>
    </sheetView>
  </sheetViews>
  <sheetFormatPr baseColWidth="10" defaultRowHeight="12.75" x14ac:dyDescent="0.2"/>
  <cols>
    <col min="1" max="1" width="11.710937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5" t="s">
        <v>2</v>
      </c>
      <c r="J1" s="1"/>
      <c r="K1" s="1"/>
      <c r="L1" s="1"/>
      <c r="M1" s="2" t="s">
        <v>70</v>
      </c>
      <c r="N1" s="3" t="s">
        <v>0</v>
      </c>
    </row>
    <row r="2" spans="1:14" x14ac:dyDescent="0.2">
      <c r="I2" s="5" t="s">
        <v>64</v>
      </c>
      <c r="M2" s="2" t="s">
        <v>1</v>
      </c>
      <c r="N2" s="107">
        <v>44286</v>
      </c>
    </row>
    <row r="3" spans="1:14" s="4" customFormat="1" x14ac:dyDescent="0.2">
      <c r="C3"/>
      <c r="D3"/>
      <c r="E3"/>
      <c r="F3"/>
      <c r="G3"/>
      <c r="I3" s="16"/>
    </row>
    <row r="4" spans="1:14" x14ac:dyDescent="0.2">
      <c r="I4" s="106" t="s">
        <v>65</v>
      </c>
    </row>
    <row r="5" spans="1:14" x14ac:dyDescent="0.2">
      <c r="B5" s="8"/>
      <c r="C5" s="8"/>
      <c r="D5" s="8"/>
      <c r="E5" s="8"/>
      <c r="F5" s="8"/>
      <c r="G5" s="8"/>
      <c r="H5" s="8"/>
      <c r="I5" s="8"/>
      <c r="J5" s="8"/>
      <c r="K5" s="8"/>
      <c r="L5" s="8"/>
      <c r="M5" s="8"/>
      <c r="N5" s="80" t="s">
        <v>28</v>
      </c>
    </row>
    <row r="6" spans="1:14" x14ac:dyDescent="0.2">
      <c r="A6" s="6" t="s">
        <v>3</v>
      </c>
      <c r="B6" s="114">
        <v>2021</v>
      </c>
      <c r="D6" s="15" t="s">
        <v>22</v>
      </c>
      <c r="E6" s="129">
        <v>294022196825</v>
      </c>
      <c r="F6" s="130"/>
      <c r="J6" s="14" t="s">
        <v>4</v>
      </c>
      <c r="K6" s="114" t="s">
        <v>5</v>
      </c>
      <c r="L6" s="6" t="s">
        <v>6</v>
      </c>
      <c r="M6" s="6" t="s">
        <v>7</v>
      </c>
      <c r="N6" s="6" t="s">
        <v>8</v>
      </c>
    </row>
    <row r="7" spans="1:14" x14ac:dyDescent="0.2">
      <c r="A7" s="7"/>
      <c r="B7" s="7"/>
      <c r="E7" s="16"/>
      <c r="F7" s="108"/>
      <c r="G7" s="7"/>
      <c r="J7" s="14" t="s">
        <v>29</v>
      </c>
      <c r="K7" s="120">
        <f>+E6/1000000</f>
        <v>294022.19682499999</v>
      </c>
      <c r="L7" s="77"/>
      <c r="M7" s="77"/>
      <c r="N7" s="77"/>
    </row>
    <row r="8" spans="1:14" x14ac:dyDescent="0.2">
      <c r="B8" s="8"/>
      <c r="C8" s="8"/>
      <c r="D8" s="8"/>
      <c r="E8" s="8"/>
      <c r="F8" s="8"/>
      <c r="G8" s="8"/>
      <c r="H8" s="8"/>
      <c r="I8" s="8"/>
      <c r="J8" s="81" t="s">
        <v>14</v>
      </c>
      <c r="K8" s="8"/>
      <c r="L8" s="8"/>
      <c r="M8" s="8"/>
    </row>
    <row r="9" spans="1:14" ht="5.25" customHeight="1" x14ac:dyDescent="0.2">
      <c r="B9" s="8"/>
      <c r="C9" s="8"/>
      <c r="D9" s="8"/>
      <c r="E9" s="8"/>
      <c r="F9" s="8"/>
      <c r="G9" s="8"/>
      <c r="H9" s="8"/>
      <c r="I9" s="8"/>
      <c r="J9" s="8"/>
      <c r="K9" s="8"/>
      <c r="L9" s="8"/>
      <c r="M9" s="8"/>
      <c r="N9" s="10"/>
    </row>
    <row r="10" spans="1:14" ht="28.5" customHeight="1" x14ac:dyDescent="0.2">
      <c r="A10" s="131" t="s">
        <v>23</v>
      </c>
      <c r="B10" s="131"/>
      <c r="C10" s="131"/>
      <c r="D10" s="131"/>
      <c r="E10" s="131"/>
      <c r="F10" s="131"/>
      <c r="G10" s="131"/>
      <c r="H10" s="131"/>
      <c r="I10" s="131"/>
      <c r="J10" s="131"/>
      <c r="K10" s="131"/>
      <c r="L10" s="131"/>
      <c r="M10" s="131"/>
      <c r="N10" s="131"/>
    </row>
    <row r="11" spans="1:14" ht="6" customHeight="1" x14ac:dyDescent="0.2">
      <c r="A11" s="33"/>
      <c r="B11" s="33"/>
      <c r="C11" s="33"/>
      <c r="D11" s="33"/>
      <c r="E11" s="33"/>
      <c r="F11" s="33"/>
      <c r="G11" s="33"/>
      <c r="H11" s="33"/>
      <c r="I11" s="33"/>
      <c r="J11" s="33"/>
      <c r="K11" s="33"/>
      <c r="L11" s="33"/>
      <c r="M11" s="33"/>
      <c r="N11" s="33"/>
    </row>
    <row r="12" spans="1:14" ht="13.5" thickBot="1" x14ac:dyDescent="0.25">
      <c r="A12" s="103" t="s">
        <v>14</v>
      </c>
      <c r="B12" s="84"/>
      <c r="C12" s="84"/>
      <c r="D12" s="84"/>
      <c r="E12" s="84"/>
      <c r="F12" s="84"/>
      <c r="H12" s="103" t="s">
        <v>14</v>
      </c>
      <c r="N12" s="83" t="s">
        <v>28</v>
      </c>
    </row>
    <row r="13" spans="1:14" ht="13.5" thickBot="1" x14ac:dyDescent="0.25">
      <c r="A13" s="103"/>
      <c r="B13" s="133" t="s">
        <v>26</v>
      </c>
      <c r="C13" s="134"/>
      <c r="D13" s="134"/>
      <c r="E13" s="134"/>
      <c r="F13" s="135"/>
      <c r="H13" s="136" t="s">
        <v>49</v>
      </c>
      <c r="I13" s="137"/>
      <c r="J13" s="137"/>
      <c r="K13" s="137"/>
      <c r="L13" s="137"/>
      <c r="M13" s="137"/>
      <c r="N13" s="138"/>
    </row>
    <row r="14" spans="1:14" s="64" customFormat="1" ht="9" thickBot="1" x14ac:dyDescent="0.2">
      <c r="A14" s="86"/>
      <c r="B14" s="87">
        <v>1</v>
      </c>
      <c r="C14" s="88">
        <v>2</v>
      </c>
      <c r="D14" s="88">
        <v>3</v>
      </c>
      <c r="E14" s="88">
        <v>4</v>
      </c>
      <c r="F14" s="89">
        <v>5</v>
      </c>
      <c r="H14" s="65">
        <v>1</v>
      </c>
      <c r="I14" s="66">
        <v>2</v>
      </c>
      <c r="J14" s="66">
        <v>3</v>
      </c>
      <c r="K14" s="68">
        <v>4</v>
      </c>
      <c r="L14" s="66">
        <v>5</v>
      </c>
      <c r="M14" s="66">
        <v>6</v>
      </c>
      <c r="N14" s="67">
        <v>7</v>
      </c>
    </row>
    <row r="15" spans="1:14" ht="38.25" x14ac:dyDescent="0.2">
      <c r="A15" s="45" t="s">
        <v>9</v>
      </c>
      <c r="B15" s="51" t="s">
        <v>20</v>
      </c>
      <c r="C15" s="52" t="s">
        <v>11</v>
      </c>
      <c r="D15" s="52" t="s">
        <v>25</v>
      </c>
      <c r="E15" s="54" t="s">
        <v>10</v>
      </c>
      <c r="F15" s="62" t="s">
        <v>12</v>
      </c>
      <c r="H15" s="51" t="s">
        <v>44</v>
      </c>
      <c r="I15" s="52" t="s">
        <v>21</v>
      </c>
      <c r="J15" s="52" t="s">
        <v>25</v>
      </c>
      <c r="K15" s="53" t="s">
        <v>10</v>
      </c>
      <c r="L15" s="52" t="s">
        <v>13</v>
      </c>
      <c r="M15" s="52" t="s">
        <v>37</v>
      </c>
      <c r="N15" s="54" t="s">
        <v>27</v>
      </c>
    </row>
    <row r="16" spans="1:14" ht="27" customHeight="1" x14ac:dyDescent="0.2">
      <c r="A16" s="46" t="s">
        <v>5</v>
      </c>
      <c r="B16" s="36">
        <v>619</v>
      </c>
      <c r="C16" s="37">
        <v>432</v>
      </c>
      <c r="D16" s="40">
        <f>+C16/B16</f>
        <v>0.69789983844911152</v>
      </c>
      <c r="E16" s="60">
        <f>+C16/B20</f>
        <v>0.55958549222797926</v>
      </c>
      <c r="F16" s="57">
        <v>8</v>
      </c>
      <c r="H16" s="69">
        <v>103003.35686699999</v>
      </c>
      <c r="I16" s="70">
        <v>36814.571555399998</v>
      </c>
      <c r="J16" s="42">
        <f>+I16/H16</f>
        <v>0.3574113764363594</v>
      </c>
      <c r="K16" s="44">
        <f>+I16/H20</f>
        <v>0.12521017784691874</v>
      </c>
      <c r="L16" s="70">
        <v>0</v>
      </c>
      <c r="M16" s="70">
        <f>+I16+L16</f>
        <v>36814.571555399998</v>
      </c>
      <c r="N16" s="12">
        <f>+M16/H20</f>
        <v>0.12521017784691874</v>
      </c>
    </row>
    <row r="17" spans="1:14" ht="27" customHeight="1" x14ac:dyDescent="0.2">
      <c r="A17" s="13" t="s">
        <v>6</v>
      </c>
      <c r="B17" s="36">
        <v>69</v>
      </c>
      <c r="C17" s="37">
        <v>0</v>
      </c>
      <c r="D17" s="40">
        <f t="shared" ref="D17:D19" si="0">+C17/B17</f>
        <v>0</v>
      </c>
      <c r="E17" s="60">
        <f>+(C17+C16)/B20</f>
        <v>0.55958549222797926</v>
      </c>
      <c r="F17" s="57"/>
      <c r="H17" s="69">
        <v>128773.357613</v>
      </c>
      <c r="I17" s="70"/>
      <c r="J17" s="42">
        <f t="shared" ref="J17:J19" si="1">+I17/H17</f>
        <v>0</v>
      </c>
      <c r="K17" s="44">
        <f>+(I17+I16)/H20</f>
        <v>0.12521017784691874</v>
      </c>
      <c r="L17" s="70">
        <v>0</v>
      </c>
      <c r="M17" s="70">
        <f>+M16+I17+L17</f>
        <v>36814.571555399998</v>
      </c>
      <c r="N17" s="12">
        <f>+M17/H20</f>
        <v>0.12521017784691874</v>
      </c>
    </row>
    <row r="18" spans="1:14" s="9" customFormat="1" ht="27" customHeight="1" x14ac:dyDescent="0.2">
      <c r="A18" s="13" t="s">
        <v>7</v>
      </c>
      <c r="B18" s="36">
        <v>68</v>
      </c>
      <c r="C18" s="37">
        <v>0</v>
      </c>
      <c r="D18" s="40">
        <f t="shared" si="0"/>
        <v>0</v>
      </c>
      <c r="E18" s="60">
        <f>+(C18+C17+C16)/B20</f>
        <v>0.55958549222797926</v>
      </c>
      <c r="F18" s="57"/>
      <c r="G18"/>
      <c r="H18" s="69">
        <v>4810.3106529999995</v>
      </c>
      <c r="I18" s="71"/>
      <c r="J18" s="42">
        <f t="shared" si="1"/>
        <v>0</v>
      </c>
      <c r="K18" s="44">
        <f>+(I18+I17+I16)/H20</f>
        <v>0.12521017784691874</v>
      </c>
      <c r="L18" s="70">
        <v>0</v>
      </c>
      <c r="M18" s="70">
        <f t="shared" ref="M18:M19" si="2">+M17+I18+L18</f>
        <v>36814.571555399998</v>
      </c>
      <c r="N18" s="12">
        <f>+M18/H20</f>
        <v>0.12521017784691874</v>
      </c>
    </row>
    <row r="19" spans="1:14" s="9" customFormat="1" ht="27" customHeight="1" thickBot="1" x14ac:dyDescent="0.25">
      <c r="A19" s="34" t="s">
        <v>8</v>
      </c>
      <c r="B19" s="38">
        <v>16</v>
      </c>
      <c r="C19" s="39">
        <v>0</v>
      </c>
      <c r="D19" s="41">
        <f t="shared" si="0"/>
        <v>0</v>
      </c>
      <c r="E19" s="61">
        <f>+(C19+C18+C17+C16)/B20</f>
        <v>0.55958549222797926</v>
      </c>
      <c r="F19" s="58"/>
      <c r="G19"/>
      <c r="H19" s="72">
        <v>57435.171692000004</v>
      </c>
      <c r="I19" s="73">
        <v>0</v>
      </c>
      <c r="J19" s="43">
        <f t="shared" si="1"/>
        <v>0</v>
      </c>
      <c r="K19" s="55">
        <f>+(I19+I18+I17+I16)/H20</f>
        <v>0.12521017784691874</v>
      </c>
      <c r="L19" s="73">
        <v>0</v>
      </c>
      <c r="M19" s="73">
        <f t="shared" si="2"/>
        <v>36814.571555399998</v>
      </c>
      <c r="N19" s="35">
        <f>+M19/H20</f>
        <v>0.12521017784691874</v>
      </c>
    </row>
    <row r="20" spans="1:14" s="9" customFormat="1" ht="28.5" customHeight="1" thickBot="1" x14ac:dyDescent="0.25">
      <c r="A20" s="47" t="s">
        <v>24</v>
      </c>
      <c r="B20" s="48">
        <f>SUM(B16:B19)</f>
        <v>772</v>
      </c>
      <c r="C20" s="49">
        <f>SUM(C16:C19)</f>
        <v>432</v>
      </c>
      <c r="D20" s="56" t="s">
        <v>25</v>
      </c>
      <c r="E20" s="97">
        <f>+C20/B20</f>
        <v>0.55958549222797926</v>
      </c>
      <c r="F20" s="59">
        <f>SUM(F16:F19)</f>
        <v>8</v>
      </c>
      <c r="G20"/>
      <c r="H20" s="74">
        <f>SUM(H16:H19)</f>
        <v>294022.19682499999</v>
      </c>
      <c r="I20" s="75">
        <f>SUM(I16:I19)</f>
        <v>36814.571555399998</v>
      </c>
      <c r="J20" s="56" t="s">
        <v>25</v>
      </c>
      <c r="K20" s="50">
        <f>+I20/H20</f>
        <v>0.12521017784691874</v>
      </c>
      <c r="L20" s="75">
        <f t="shared" ref="L20" si="3">SUM(L16:L19)</f>
        <v>0</v>
      </c>
      <c r="M20" s="76">
        <f>+I20+L20</f>
        <v>36814.571555399998</v>
      </c>
      <c r="N20" s="63">
        <f>+(L20+I20)/H20</f>
        <v>0.12521017784691874</v>
      </c>
    </row>
    <row r="21" spans="1:14" s="9" customFormat="1" ht="12.75" customHeight="1" x14ac:dyDescent="0.2">
      <c r="A21" s="122" t="s">
        <v>48</v>
      </c>
      <c r="B21" s="122"/>
      <c r="C21" s="122"/>
      <c r="D21" s="124" t="s">
        <v>11</v>
      </c>
      <c r="E21" s="124"/>
      <c r="F21" s="99"/>
      <c r="G21" s="98"/>
      <c r="H21" s="126" t="s">
        <v>47</v>
      </c>
      <c r="I21" s="126"/>
      <c r="J21" s="126"/>
      <c r="K21" s="146" t="s">
        <v>45</v>
      </c>
      <c r="L21" s="146"/>
      <c r="M21" s="146"/>
      <c r="N21" s="101"/>
    </row>
    <row r="22" spans="1:14" s="9" customFormat="1" ht="12.75" customHeight="1" x14ac:dyDescent="0.2">
      <c r="A22" s="123"/>
      <c r="B22" s="123"/>
      <c r="C22" s="123"/>
      <c r="D22" s="125" t="s">
        <v>20</v>
      </c>
      <c r="E22" s="125"/>
      <c r="F22" s="100"/>
      <c r="G22" s="98"/>
      <c r="H22" s="127"/>
      <c r="I22" s="127"/>
      <c r="J22" s="127"/>
      <c r="K22" s="121" t="s">
        <v>44</v>
      </c>
      <c r="L22" s="121"/>
      <c r="M22" s="121"/>
      <c r="N22" s="102"/>
    </row>
    <row r="23" spans="1:14" s="9" customFormat="1" x14ac:dyDescent="0.2">
      <c r="A23" s="85"/>
      <c r="B23" s="84"/>
      <c r="C23" s="84"/>
      <c r="D23" s="84"/>
      <c r="E23" s="84"/>
      <c r="F23" s="84"/>
      <c r="G23"/>
      <c r="H23" s="10"/>
      <c r="I23"/>
      <c r="J23"/>
      <c r="K23"/>
      <c r="L23"/>
      <c r="M23"/>
      <c r="N23"/>
    </row>
    <row r="24" spans="1:14" s="9" customFormat="1" x14ac:dyDescent="0.2">
      <c r="B24" s="147" t="s">
        <v>26</v>
      </c>
      <c r="C24" s="147"/>
      <c r="D24" s="147"/>
      <c r="E24" s="147"/>
      <c r="G24"/>
      <c r="H24" s="10"/>
      <c r="I24"/>
      <c r="J24" s="147" t="s">
        <v>42</v>
      </c>
      <c r="K24" s="147"/>
      <c r="L24" s="147"/>
      <c r="M24" s="147"/>
      <c r="N24"/>
    </row>
    <row r="25" spans="1:14" s="9" customFormat="1" ht="22.5" customHeight="1" x14ac:dyDescent="0.2">
      <c r="A25" s="109" t="s">
        <v>41</v>
      </c>
      <c r="B25" s="111" t="s">
        <v>4</v>
      </c>
      <c r="C25" s="113">
        <f>+D16</f>
        <v>0.69789983844911152</v>
      </c>
      <c r="D25"/>
      <c r="E25" s="111" t="s">
        <v>60</v>
      </c>
      <c r="F25" s="113">
        <f>+E20</f>
        <v>0.55958549222797926</v>
      </c>
      <c r="G25"/>
      <c r="H25" s="10"/>
      <c r="I25" s="110" t="s">
        <v>41</v>
      </c>
      <c r="J25" s="111" t="s">
        <v>4</v>
      </c>
      <c r="K25" s="113">
        <f>+N16</f>
        <v>0.12521017784691874</v>
      </c>
      <c r="L25" s="80"/>
      <c r="M25" s="111" t="s">
        <v>60</v>
      </c>
      <c r="N25" s="113">
        <f>+N20</f>
        <v>0.12521017784691874</v>
      </c>
    </row>
    <row r="26" spans="1:14" s="9" customFormat="1" x14ac:dyDescent="0.2">
      <c r="A26" s="10"/>
      <c r="B26"/>
      <c r="C26"/>
      <c r="D26"/>
      <c r="E26"/>
      <c r="F26"/>
      <c r="G26"/>
      <c r="H26" s="10"/>
      <c r="I26"/>
      <c r="J26"/>
      <c r="K26"/>
      <c r="L26"/>
      <c r="M26"/>
      <c r="N26" s="80"/>
    </row>
    <row r="27" spans="1:14" s="9" customFormat="1" ht="12.75" customHeight="1" x14ac:dyDescent="0.2">
      <c r="A27" s="10"/>
      <c r="B27"/>
      <c r="C27"/>
      <c r="D27"/>
      <c r="E27"/>
      <c r="F27"/>
      <c r="G27"/>
      <c r="H27" s="10"/>
      <c r="I27"/>
      <c r="J27"/>
      <c r="K27"/>
      <c r="L27"/>
      <c r="M27"/>
      <c r="N27" s="80"/>
    </row>
    <row r="28" spans="1:14" s="9" customFormat="1" ht="12.75" customHeight="1" x14ac:dyDescent="0.2">
      <c r="A28" s="10"/>
      <c r="B28"/>
      <c r="C28"/>
      <c r="D28"/>
      <c r="E28"/>
      <c r="F28"/>
      <c r="G28"/>
      <c r="H28" s="10"/>
      <c r="I28"/>
      <c r="J28"/>
      <c r="K28"/>
      <c r="L28"/>
      <c r="M28"/>
      <c r="N28" s="80"/>
    </row>
    <row r="29" spans="1:14" s="9" customFormat="1" ht="12.75" customHeight="1" x14ac:dyDescent="0.2">
      <c r="A29" s="10"/>
      <c r="B29"/>
      <c r="C29"/>
      <c r="D29"/>
      <c r="E29"/>
      <c r="F29"/>
      <c r="G29"/>
      <c r="H29" s="10"/>
      <c r="I29"/>
      <c r="J29"/>
      <c r="K29"/>
      <c r="L29"/>
      <c r="M29"/>
      <c r="N29" s="80"/>
    </row>
    <row r="30" spans="1:14" s="9" customFormat="1" ht="12.75" customHeight="1" x14ac:dyDescent="0.2">
      <c r="A30" s="10"/>
      <c r="B30"/>
      <c r="C30"/>
      <c r="D30"/>
      <c r="E30"/>
      <c r="F30"/>
      <c r="G30"/>
      <c r="H30" s="10"/>
      <c r="I30"/>
      <c r="J30"/>
      <c r="K30"/>
      <c r="L30"/>
      <c r="M30"/>
      <c r="N30" s="80"/>
    </row>
    <row r="31" spans="1:14" s="9" customFormat="1" x14ac:dyDescent="0.2">
      <c r="A31" s="10"/>
      <c r="B31"/>
      <c r="C31"/>
      <c r="D31"/>
      <c r="E31"/>
      <c r="F31"/>
      <c r="G31"/>
      <c r="H31" s="10"/>
      <c r="I31"/>
      <c r="J31"/>
      <c r="K31"/>
      <c r="L31"/>
      <c r="M31"/>
      <c r="N31" s="80"/>
    </row>
    <row r="32" spans="1:14" s="9" customFormat="1" ht="10.5" customHeight="1" x14ac:dyDescent="0.2">
      <c r="A32" s="10"/>
      <c r="B32"/>
      <c r="C32"/>
      <c r="D32"/>
      <c r="E32"/>
      <c r="F32"/>
      <c r="G32"/>
      <c r="H32" s="10"/>
      <c r="I32"/>
      <c r="J32"/>
      <c r="K32"/>
      <c r="L32"/>
      <c r="M32"/>
      <c r="N32" s="80"/>
    </row>
    <row r="33" spans="1:14" s="9" customFormat="1" x14ac:dyDescent="0.2">
      <c r="A33" s="10"/>
      <c r="B33"/>
      <c r="C33"/>
      <c r="D33"/>
      <c r="E33"/>
      <c r="F33"/>
      <c r="G33"/>
      <c r="H33" s="10"/>
      <c r="I33"/>
      <c r="J33"/>
      <c r="K33"/>
      <c r="L33"/>
      <c r="M33"/>
      <c r="N33" s="80"/>
    </row>
    <row r="34" spans="1:14" s="9" customFormat="1" ht="10.5" customHeight="1" x14ac:dyDescent="0.2">
      <c r="A34" s="10"/>
      <c r="B34"/>
      <c r="C34"/>
      <c r="D34"/>
      <c r="E34"/>
      <c r="F34"/>
      <c r="G34"/>
      <c r="H34" s="10"/>
      <c r="I34"/>
      <c r="J34"/>
      <c r="K34"/>
      <c r="L34"/>
      <c r="M34"/>
      <c r="N34" s="80"/>
    </row>
    <row r="35" spans="1:14" s="9" customFormat="1" ht="10.5" customHeight="1" x14ac:dyDescent="0.2">
      <c r="A35" s="10"/>
      <c r="B35"/>
      <c r="C35"/>
      <c r="D35"/>
      <c r="E35"/>
      <c r="F35"/>
      <c r="G35"/>
      <c r="H35" s="10"/>
      <c r="I35"/>
      <c r="J35"/>
      <c r="K35"/>
      <c r="L35"/>
      <c r="M35"/>
      <c r="N35" s="80"/>
    </row>
    <row r="36" spans="1:14" s="9" customFormat="1" ht="10.5" customHeight="1" x14ac:dyDescent="0.2">
      <c r="A36" s="10"/>
      <c r="B36"/>
      <c r="C36"/>
      <c r="D36"/>
      <c r="E36"/>
      <c r="F36"/>
      <c r="G36"/>
      <c r="H36" s="10"/>
      <c r="I36"/>
      <c r="J36"/>
      <c r="K36"/>
      <c r="L36"/>
      <c r="M36"/>
      <c r="N36" s="80"/>
    </row>
    <row r="37" spans="1:14" s="9" customFormat="1" ht="10.5" customHeight="1" x14ac:dyDescent="0.2">
      <c r="A37" s="10"/>
      <c r="B37"/>
      <c r="C37"/>
      <c r="D37"/>
      <c r="E37"/>
      <c r="F37"/>
      <c r="G37"/>
      <c r="H37" s="10"/>
      <c r="I37"/>
      <c r="J37"/>
      <c r="K37"/>
      <c r="L37"/>
      <c r="M37"/>
      <c r="N37" s="80"/>
    </row>
    <row r="38" spans="1:14" s="9" customFormat="1" ht="10.5" customHeight="1" x14ac:dyDescent="0.2">
      <c r="I38"/>
      <c r="J38"/>
      <c r="K38"/>
      <c r="L38"/>
      <c r="M38"/>
      <c r="N38" s="80"/>
    </row>
    <row r="39" spans="1:14" s="9" customFormat="1" ht="13.5" thickBot="1" x14ac:dyDescent="0.25">
      <c r="A39" s="96" t="s">
        <v>40</v>
      </c>
      <c r="B39" s="84"/>
      <c r="C39" s="84"/>
      <c r="D39" s="84"/>
      <c r="E39" s="84"/>
      <c r="F39" s="84"/>
      <c r="I39"/>
      <c r="J39"/>
      <c r="K39"/>
      <c r="L39"/>
      <c r="M39"/>
      <c r="N39" s="80"/>
    </row>
    <row r="40" spans="1:14" s="9" customFormat="1" ht="10.5" customHeight="1" thickBot="1" x14ac:dyDescent="0.25">
      <c r="A40" s="90" t="s">
        <v>31</v>
      </c>
      <c r="B40" s="140" t="s">
        <v>39</v>
      </c>
      <c r="C40" s="143"/>
      <c r="D40" s="140" t="s">
        <v>32</v>
      </c>
      <c r="E40" s="141"/>
      <c r="F40" s="142"/>
      <c r="I40"/>
      <c r="J40"/>
      <c r="K40"/>
      <c r="L40"/>
      <c r="M40"/>
      <c r="N40" s="80"/>
    </row>
    <row r="41" spans="1:14" s="9" customFormat="1" ht="10.5" customHeight="1" x14ac:dyDescent="0.2">
      <c r="A41" s="92" t="s">
        <v>68</v>
      </c>
      <c r="B41" s="160">
        <v>1</v>
      </c>
      <c r="C41" s="161"/>
      <c r="D41" s="91" t="s">
        <v>33</v>
      </c>
      <c r="E41" s="150" t="s">
        <v>34</v>
      </c>
      <c r="F41" s="151"/>
      <c r="I41"/>
      <c r="J41"/>
      <c r="K41"/>
      <c r="L41"/>
      <c r="M41"/>
      <c r="N41" s="80"/>
    </row>
    <row r="42" spans="1:14" s="9" customFormat="1" ht="10.5" customHeight="1" x14ac:dyDescent="0.2">
      <c r="A42" s="92" t="s">
        <v>55</v>
      </c>
      <c r="B42" s="144" t="s">
        <v>53</v>
      </c>
      <c r="C42" s="145"/>
      <c r="D42" s="93" t="s">
        <v>33</v>
      </c>
      <c r="E42" s="152"/>
      <c r="F42" s="153"/>
      <c r="I42"/>
      <c r="J42"/>
      <c r="K42"/>
      <c r="L42"/>
      <c r="M42"/>
      <c r="N42" s="80"/>
    </row>
    <row r="43" spans="1:14" s="9" customFormat="1" ht="10.5" customHeight="1" x14ac:dyDescent="0.2">
      <c r="A43" s="92" t="s">
        <v>35</v>
      </c>
      <c r="B43" s="144" t="s">
        <v>51</v>
      </c>
      <c r="C43" s="145"/>
      <c r="D43" s="93" t="s">
        <v>33</v>
      </c>
      <c r="E43" s="154"/>
      <c r="F43" s="155"/>
      <c r="I43"/>
      <c r="J43"/>
      <c r="K43"/>
      <c r="L43"/>
      <c r="M43"/>
      <c r="N43" s="80"/>
    </row>
    <row r="44" spans="1:14" s="9" customFormat="1" ht="10.5" customHeight="1" x14ac:dyDescent="0.2">
      <c r="A44" s="92" t="s">
        <v>69</v>
      </c>
      <c r="B44" s="144" t="s">
        <v>52</v>
      </c>
      <c r="C44" s="145"/>
      <c r="D44" s="93" t="s">
        <v>36</v>
      </c>
      <c r="E44" s="156" t="s">
        <v>63</v>
      </c>
      <c r="F44" s="157"/>
      <c r="I44"/>
      <c r="J44"/>
      <c r="K44"/>
      <c r="L44"/>
      <c r="M44"/>
      <c r="N44" s="80"/>
    </row>
    <row r="45" spans="1:14" s="9" customFormat="1" ht="10.5" customHeight="1" thickBot="1" x14ac:dyDescent="0.25">
      <c r="A45" s="94" t="s">
        <v>54</v>
      </c>
      <c r="B45" s="148" t="s">
        <v>50</v>
      </c>
      <c r="C45" s="149"/>
      <c r="D45" s="95" t="s">
        <v>36</v>
      </c>
      <c r="E45" s="158"/>
      <c r="F45" s="159"/>
      <c r="I45"/>
      <c r="J45"/>
      <c r="K45"/>
      <c r="L45"/>
      <c r="M45"/>
      <c r="N45" s="80"/>
    </row>
    <row r="46" spans="1:14" s="9" customFormat="1" ht="10.5" customHeight="1" x14ac:dyDescent="0.2">
      <c r="A46" s="10"/>
      <c r="B46"/>
      <c r="C46"/>
      <c r="D46"/>
      <c r="E46"/>
      <c r="F46"/>
      <c r="G46"/>
      <c r="H46" s="10"/>
      <c r="I46"/>
      <c r="J46"/>
      <c r="K46"/>
      <c r="L46"/>
      <c r="M46"/>
      <c r="N46" s="80"/>
    </row>
    <row r="47" spans="1:14" s="9" customFormat="1" ht="10.5" customHeight="1" x14ac:dyDescent="0.2">
      <c r="A47" s="10"/>
      <c r="B47"/>
      <c r="C47"/>
      <c r="D47"/>
      <c r="E47"/>
      <c r="F47"/>
      <c r="G47"/>
      <c r="H47" s="10"/>
      <c r="I47"/>
      <c r="J47"/>
      <c r="K47"/>
      <c r="L47"/>
      <c r="M47"/>
      <c r="N47" s="80"/>
    </row>
    <row r="48" spans="1:14" s="9" customFormat="1" ht="15" x14ac:dyDescent="0.2">
      <c r="A48" s="17" t="s">
        <v>38</v>
      </c>
      <c r="B48"/>
      <c r="C48"/>
      <c r="D48"/>
      <c r="E48"/>
      <c r="F48"/>
      <c r="G48"/>
      <c r="H48" s="10"/>
      <c r="I48"/>
      <c r="J48"/>
      <c r="K48" s="79"/>
      <c r="L48"/>
      <c r="M48"/>
      <c r="N48"/>
    </row>
    <row r="49" spans="1:14" s="9" customFormat="1" ht="6.75" customHeight="1" x14ac:dyDescent="0.2">
      <c r="A49" s="10"/>
      <c r="B49"/>
      <c r="C49"/>
      <c r="D49"/>
      <c r="E49"/>
      <c r="F49"/>
      <c r="G49"/>
      <c r="H49" s="10"/>
      <c r="I49"/>
      <c r="K49"/>
      <c r="L49"/>
      <c r="M49"/>
      <c r="N49"/>
    </row>
    <row r="50" spans="1:14" s="9" customFormat="1" ht="7.5" customHeight="1" x14ac:dyDescent="0.2">
      <c r="A50" s="20"/>
      <c r="B50" s="18"/>
      <c r="C50" s="18"/>
      <c r="D50" s="18"/>
      <c r="E50" s="18"/>
      <c r="F50" s="18"/>
      <c r="G50" s="19"/>
      <c r="H50" s="20"/>
      <c r="I50" s="20"/>
      <c r="J50" s="78"/>
      <c r="K50" s="78"/>
      <c r="L50" s="78"/>
      <c r="M50" s="78"/>
      <c r="N50" s="78"/>
    </row>
    <row r="51" spans="1:14" s="9" customFormat="1" ht="14.25" customHeight="1" x14ac:dyDescent="0.2">
      <c r="A51" s="162" t="s">
        <v>73</v>
      </c>
      <c r="B51" s="162"/>
      <c r="C51" s="162"/>
      <c r="D51" s="162"/>
      <c r="E51" s="162"/>
      <c r="F51" s="162"/>
      <c r="G51" s="162"/>
      <c r="H51" s="162"/>
      <c r="I51" s="162"/>
      <c r="J51" s="162"/>
      <c r="K51" s="162"/>
      <c r="L51" s="162"/>
      <c r="M51" s="162"/>
      <c r="N51" s="104" t="s">
        <v>46</v>
      </c>
    </row>
    <row r="52" spans="1:14" s="9" customFormat="1" ht="7.5" customHeight="1" x14ac:dyDescent="0.2">
      <c r="A52" s="18"/>
      <c r="B52" s="18"/>
      <c r="C52" s="18"/>
      <c r="D52" s="18"/>
      <c r="E52" s="18"/>
      <c r="F52" s="18"/>
      <c r="G52" s="19"/>
      <c r="H52" s="20"/>
      <c r="I52" s="20"/>
      <c r="J52" s="78"/>
      <c r="K52" s="78"/>
      <c r="L52" s="78"/>
      <c r="M52" s="78"/>
      <c r="N52" s="78"/>
    </row>
    <row r="53" spans="1:14" s="9" customFormat="1" ht="32.25" customHeight="1" x14ac:dyDescent="0.2">
      <c r="A53" s="131" t="s">
        <v>74</v>
      </c>
      <c r="B53" s="131"/>
      <c r="C53" s="131"/>
      <c r="D53" s="131"/>
      <c r="E53" s="131"/>
      <c r="F53" s="131"/>
      <c r="G53" s="131"/>
      <c r="H53" s="131"/>
      <c r="I53" s="131"/>
      <c r="J53" s="131"/>
      <c r="K53" s="131"/>
      <c r="L53" s="131"/>
      <c r="M53" s="131"/>
      <c r="N53" s="131"/>
    </row>
    <row r="54" spans="1:14" ht="9" customHeight="1" x14ac:dyDescent="0.2">
      <c r="A54" s="21"/>
      <c r="B54" s="21"/>
      <c r="C54" s="21"/>
      <c r="D54" s="21"/>
      <c r="E54" s="21"/>
      <c r="F54" s="21"/>
      <c r="G54" s="21"/>
      <c r="H54" s="21"/>
      <c r="I54" s="21"/>
      <c r="J54" s="21"/>
      <c r="K54" s="21"/>
      <c r="L54" s="21"/>
      <c r="M54" s="21"/>
      <c r="N54" s="21"/>
    </row>
    <row r="55" spans="1:14" ht="15" x14ac:dyDescent="0.2">
      <c r="A55" s="17" t="s">
        <v>30</v>
      </c>
      <c r="B55" s="33"/>
      <c r="C55" s="33"/>
      <c r="D55" s="33"/>
      <c r="E55" s="33"/>
      <c r="F55" s="33"/>
      <c r="G55" s="33"/>
      <c r="H55" s="33"/>
      <c r="I55" s="33"/>
      <c r="J55" s="33"/>
      <c r="K55" s="33"/>
      <c r="L55" s="33"/>
      <c r="M55" s="33"/>
      <c r="N55" s="33"/>
    </row>
    <row r="56" spans="1:14" ht="6" customHeight="1" x14ac:dyDescent="0.2">
      <c r="A56" s="33"/>
      <c r="B56" s="33"/>
      <c r="C56" s="33"/>
      <c r="D56" s="33"/>
      <c r="E56" s="33"/>
      <c r="F56" s="33"/>
      <c r="G56" s="33"/>
      <c r="H56" s="33"/>
      <c r="I56" s="33"/>
      <c r="J56" s="33"/>
      <c r="K56" s="33"/>
      <c r="L56" s="33"/>
      <c r="M56" s="33"/>
      <c r="N56" s="33"/>
    </row>
    <row r="57" spans="1:14" s="9" customFormat="1" ht="15" customHeight="1" x14ac:dyDescent="0.2">
      <c r="A57" s="131" t="s">
        <v>67</v>
      </c>
      <c r="B57" s="131"/>
      <c r="C57" s="131"/>
      <c r="D57" s="131"/>
      <c r="E57" s="131"/>
      <c r="F57" s="131"/>
      <c r="G57" s="131"/>
      <c r="H57" s="131"/>
      <c r="I57" s="131"/>
      <c r="J57" s="131"/>
      <c r="K57" s="131"/>
      <c r="L57" s="131"/>
      <c r="M57" s="131"/>
      <c r="N57" s="131"/>
    </row>
    <row r="58" spans="1:14" ht="6" customHeight="1" x14ac:dyDescent="0.2">
      <c r="A58" s="115"/>
      <c r="B58" s="115"/>
      <c r="C58" s="115"/>
      <c r="D58" s="115"/>
      <c r="E58" s="115"/>
      <c r="F58" s="115"/>
      <c r="G58" s="115"/>
      <c r="H58" s="115"/>
      <c r="I58" s="115"/>
      <c r="J58" s="115"/>
      <c r="K58" s="115"/>
      <c r="L58" s="115"/>
      <c r="M58" s="115"/>
      <c r="N58" s="115"/>
    </row>
    <row r="59" spans="1:14" ht="14.25" x14ac:dyDescent="0.2">
      <c r="C59" s="163" t="s">
        <v>66</v>
      </c>
      <c r="D59" s="164"/>
      <c r="E59" s="165"/>
      <c r="F59" s="116">
        <f>+D16</f>
        <v>0.69789983844911152</v>
      </c>
      <c r="H59" s="139" t="s">
        <v>31</v>
      </c>
      <c r="I59" s="139"/>
      <c r="J59" s="112" t="s">
        <v>69</v>
      </c>
      <c r="K59" s="163" t="s">
        <v>32</v>
      </c>
      <c r="L59" s="165"/>
      <c r="M59" s="112" t="s">
        <v>36</v>
      </c>
      <c r="N59" s="22"/>
    </row>
    <row r="60" spans="1:14" ht="6" customHeight="1" x14ac:dyDescent="0.2">
      <c r="A60" s="105"/>
      <c r="B60" s="105"/>
      <c r="C60" s="105"/>
      <c r="D60" s="105"/>
      <c r="E60" s="105"/>
      <c r="G60" s="105"/>
      <c r="J60" s="105"/>
      <c r="K60" s="115"/>
      <c r="L60" s="115"/>
      <c r="M60" s="105"/>
      <c r="N60" s="105"/>
    </row>
    <row r="61" spans="1:14" ht="14.25" x14ac:dyDescent="0.2">
      <c r="C61" s="163" t="s">
        <v>42</v>
      </c>
      <c r="D61" s="164"/>
      <c r="E61" s="165"/>
      <c r="F61" s="116">
        <f>+J16</f>
        <v>0.3574113764363594</v>
      </c>
      <c r="H61" s="139" t="s">
        <v>31</v>
      </c>
      <c r="I61" s="139"/>
      <c r="J61" s="112" t="s">
        <v>54</v>
      </c>
      <c r="K61" s="163" t="s">
        <v>32</v>
      </c>
      <c r="L61" s="165"/>
      <c r="M61" s="112" t="s">
        <v>36</v>
      </c>
      <c r="N61" s="22"/>
    </row>
    <row r="62" spans="1:14" ht="12.75" customHeight="1" x14ac:dyDescent="0.2">
      <c r="A62" s="22"/>
      <c r="B62" s="22"/>
      <c r="C62" s="22"/>
      <c r="D62" s="22"/>
      <c r="E62" s="22"/>
      <c r="F62" s="22"/>
      <c r="G62" s="22"/>
      <c r="H62" s="22"/>
      <c r="I62" s="22"/>
      <c r="J62" s="22"/>
      <c r="K62" s="115"/>
      <c r="L62" s="22"/>
      <c r="M62" s="22"/>
      <c r="N62" s="22"/>
    </row>
    <row r="63" spans="1:14" s="9" customFormat="1" ht="15" customHeight="1" x14ac:dyDescent="0.2">
      <c r="A63" s="131" t="s">
        <v>76</v>
      </c>
      <c r="B63" s="131"/>
      <c r="C63" s="131"/>
      <c r="D63" s="131"/>
      <c r="E63" s="131"/>
      <c r="F63" s="131"/>
      <c r="G63" s="131"/>
      <c r="H63" s="131"/>
      <c r="I63" s="131"/>
      <c r="J63" s="131"/>
      <c r="K63" s="131"/>
      <c r="L63" s="131"/>
      <c r="M63" s="131"/>
      <c r="N63" s="131"/>
    </row>
    <row r="64" spans="1:14" ht="6" customHeight="1" x14ac:dyDescent="0.2">
      <c r="A64" s="115"/>
      <c r="B64" s="115"/>
      <c r="C64" s="115"/>
      <c r="D64" s="115"/>
      <c r="E64" s="115"/>
      <c r="F64" s="115"/>
      <c r="G64" s="115"/>
      <c r="H64" s="115"/>
      <c r="I64" s="115"/>
      <c r="J64" s="115"/>
      <c r="K64" s="115"/>
      <c r="L64" s="115"/>
      <c r="M64" s="115"/>
      <c r="N64" s="115"/>
    </row>
    <row r="65" spans="1:14" ht="14.25" x14ac:dyDescent="0.2">
      <c r="A65" t="s">
        <v>62</v>
      </c>
      <c r="C65" s="163" t="s">
        <v>66</v>
      </c>
      <c r="D65" s="164"/>
      <c r="E65" s="165"/>
      <c r="F65" s="116">
        <f>+E16</f>
        <v>0.55958549222797926</v>
      </c>
      <c r="H65" s="139" t="s">
        <v>31</v>
      </c>
      <c r="I65" s="139"/>
      <c r="J65" s="112" t="s">
        <v>61</v>
      </c>
      <c r="K65" s="163" t="s">
        <v>32</v>
      </c>
      <c r="L65" s="165"/>
      <c r="M65" s="112" t="s">
        <v>61</v>
      </c>
      <c r="N65" s="22"/>
    </row>
    <row r="66" spans="1:14" ht="6" customHeight="1" x14ac:dyDescent="0.2">
      <c r="A66" s="82"/>
      <c r="B66" s="82"/>
      <c r="C66" s="82"/>
      <c r="D66" s="115"/>
      <c r="E66" s="115"/>
      <c r="G66" s="82"/>
      <c r="H66" s="82"/>
      <c r="I66" s="82"/>
      <c r="J66" s="82"/>
      <c r="K66" s="115"/>
      <c r="M66" s="82"/>
      <c r="N66" s="82"/>
    </row>
    <row r="67" spans="1:14" ht="14.25" x14ac:dyDescent="0.2">
      <c r="C67" s="163" t="s">
        <v>42</v>
      </c>
      <c r="D67" s="164"/>
      <c r="E67" s="165"/>
      <c r="F67" s="116">
        <f>+N25</f>
        <v>0.12521017784691874</v>
      </c>
      <c r="H67" s="139" t="s">
        <v>31</v>
      </c>
      <c r="I67" s="139"/>
      <c r="J67" s="112" t="s">
        <v>61</v>
      </c>
      <c r="K67" s="163" t="s">
        <v>32</v>
      </c>
      <c r="L67" s="165"/>
      <c r="M67" s="112" t="s">
        <v>61</v>
      </c>
      <c r="N67" s="22"/>
    </row>
    <row r="68" spans="1:14" ht="12.75" customHeight="1" x14ac:dyDescent="0.2">
      <c r="A68" s="22"/>
      <c r="B68" s="22"/>
      <c r="C68" s="22"/>
      <c r="D68" s="22"/>
      <c r="E68" s="22"/>
      <c r="F68" s="22"/>
      <c r="G68" s="22"/>
      <c r="H68" s="22"/>
      <c r="I68" s="22"/>
      <c r="J68" s="115"/>
      <c r="K68" s="115"/>
      <c r="L68" s="22"/>
      <c r="M68" s="22"/>
      <c r="N68" s="22"/>
    </row>
    <row r="69" spans="1:14" ht="15" x14ac:dyDescent="0.25">
      <c r="A69" s="23" t="s">
        <v>56</v>
      </c>
      <c r="B69" s="19"/>
      <c r="C69" s="19"/>
      <c r="D69" s="19"/>
      <c r="E69" s="19"/>
      <c r="F69" s="19"/>
      <c r="G69" s="19"/>
      <c r="H69" s="19"/>
      <c r="I69" s="19"/>
      <c r="J69" s="115"/>
      <c r="K69" s="115"/>
      <c r="L69" s="19"/>
      <c r="M69" s="19"/>
      <c r="N69" s="19"/>
    </row>
    <row r="70" spans="1:14" ht="6.75" customHeight="1" x14ac:dyDescent="0.2">
      <c r="A70" s="24"/>
      <c r="B70" s="24"/>
      <c r="C70" s="24"/>
      <c r="D70" s="24"/>
      <c r="E70" s="24"/>
      <c r="F70" s="24"/>
      <c r="G70" s="24"/>
      <c r="H70" s="24"/>
      <c r="I70" s="24"/>
      <c r="J70" s="24"/>
      <c r="K70" s="24"/>
      <c r="L70" s="24"/>
      <c r="M70" s="24"/>
      <c r="N70" s="24"/>
    </row>
    <row r="71" spans="1:14" s="9" customFormat="1" ht="104.25" customHeight="1" x14ac:dyDescent="0.2">
      <c r="A71" s="131" t="s">
        <v>72</v>
      </c>
      <c r="B71" s="131"/>
      <c r="C71" s="131"/>
      <c r="D71" s="131"/>
      <c r="E71" s="131"/>
      <c r="F71" s="131"/>
      <c r="G71" s="131"/>
      <c r="H71" s="131"/>
      <c r="I71" s="131"/>
      <c r="J71" s="131"/>
      <c r="K71" s="131"/>
      <c r="L71" s="131"/>
      <c r="M71" s="131"/>
      <c r="N71" s="131"/>
    </row>
    <row r="72" spans="1:14" s="9" customFormat="1" ht="7.9" customHeight="1" x14ac:dyDescent="0.2">
      <c r="A72" s="82"/>
      <c r="B72" s="82"/>
      <c r="C72" s="82"/>
      <c r="D72" s="82"/>
      <c r="E72" s="82"/>
      <c r="F72" s="82"/>
      <c r="G72" s="82"/>
      <c r="H72" s="82"/>
      <c r="I72" s="82"/>
      <c r="J72" s="82"/>
      <c r="K72" s="82"/>
      <c r="L72" s="82"/>
      <c r="M72" s="82"/>
      <c r="N72" s="82"/>
    </row>
    <row r="73" spans="1:14" ht="15" x14ac:dyDescent="0.25">
      <c r="A73" s="23" t="s">
        <v>15</v>
      </c>
      <c r="B73" s="19"/>
      <c r="C73" s="19"/>
      <c r="D73" s="19"/>
      <c r="E73" s="19"/>
      <c r="F73" s="19"/>
      <c r="G73" s="19"/>
      <c r="H73" s="19"/>
      <c r="I73" s="19"/>
      <c r="J73" s="19"/>
      <c r="K73" s="19"/>
      <c r="L73" s="19"/>
      <c r="M73" s="19"/>
      <c r="N73" s="19"/>
    </row>
    <row r="74" spans="1:14" ht="6.75" customHeight="1" x14ac:dyDescent="0.2">
      <c r="A74" s="24"/>
      <c r="B74" s="24"/>
      <c r="C74" s="24"/>
      <c r="D74" s="24"/>
      <c r="E74" s="24"/>
      <c r="F74" s="24"/>
      <c r="G74" s="24"/>
      <c r="H74" s="24"/>
      <c r="I74" s="24"/>
      <c r="J74" s="24"/>
      <c r="K74" s="24"/>
      <c r="L74" s="24"/>
      <c r="M74" s="24"/>
      <c r="N74" s="24"/>
    </row>
    <row r="75" spans="1:14" s="9" customFormat="1" ht="45.6" customHeight="1" x14ac:dyDescent="0.2">
      <c r="A75" s="128" t="s">
        <v>43</v>
      </c>
      <c r="B75" s="128"/>
      <c r="C75" s="128"/>
      <c r="D75" s="128"/>
      <c r="E75" s="128"/>
      <c r="F75" s="128"/>
      <c r="G75" s="128"/>
      <c r="H75" s="128"/>
      <c r="I75" s="128"/>
      <c r="J75" s="128"/>
      <c r="K75" s="128"/>
      <c r="L75" s="128"/>
      <c r="M75" s="128"/>
      <c r="N75" s="128"/>
    </row>
    <row r="76" spans="1:14" x14ac:dyDescent="0.2">
      <c r="A76" s="132" t="s">
        <v>57</v>
      </c>
      <c r="B76" s="132"/>
      <c r="C76" s="132"/>
      <c r="D76" s="132"/>
      <c r="E76" s="132"/>
      <c r="F76" s="132"/>
      <c r="G76" s="132"/>
      <c r="H76" s="132"/>
      <c r="I76" s="132"/>
      <c r="J76" s="132"/>
      <c r="K76" s="132"/>
      <c r="L76" s="132"/>
      <c r="M76" s="132"/>
      <c r="N76" s="132"/>
    </row>
    <row r="77" spans="1:14" ht="5.25" customHeight="1" x14ac:dyDescent="0.2">
      <c r="A77" s="24"/>
      <c r="B77" s="24"/>
      <c r="C77" s="24"/>
      <c r="D77" s="24"/>
      <c r="E77" s="24"/>
      <c r="F77" s="24"/>
      <c r="G77" s="24"/>
      <c r="H77" s="24"/>
      <c r="I77" s="24"/>
      <c r="J77" s="24"/>
      <c r="K77" s="24"/>
      <c r="L77" s="24"/>
      <c r="M77" s="24"/>
      <c r="N77" s="24"/>
    </row>
    <row r="78" spans="1:14" ht="18" customHeight="1" x14ac:dyDescent="0.2">
      <c r="A78" s="128" t="s">
        <v>58</v>
      </c>
      <c r="B78" s="128"/>
      <c r="C78" s="128"/>
      <c r="D78" s="128"/>
      <c r="E78" s="128"/>
      <c r="F78" s="128"/>
      <c r="G78" s="128"/>
      <c r="H78" s="128"/>
      <c r="I78" s="128"/>
      <c r="J78" s="128"/>
      <c r="K78" s="128"/>
      <c r="L78" s="128"/>
      <c r="M78" s="128"/>
      <c r="N78" s="128"/>
    </row>
    <row r="79" spans="1:14" ht="4.5" customHeight="1" x14ac:dyDescent="0.2">
      <c r="A79" s="21"/>
      <c r="B79" s="21"/>
      <c r="C79" s="21"/>
      <c r="D79" s="21"/>
      <c r="E79" s="21"/>
      <c r="F79" s="21"/>
      <c r="G79" s="21"/>
      <c r="H79" s="21"/>
      <c r="I79" s="21"/>
      <c r="J79" s="21"/>
      <c r="K79" s="21"/>
      <c r="L79" s="21"/>
      <c r="M79" s="21"/>
      <c r="N79" s="21"/>
    </row>
    <row r="80" spans="1:14" ht="14.25" x14ac:dyDescent="0.2">
      <c r="A80" s="24" t="s">
        <v>59</v>
      </c>
      <c r="B80" s="24"/>
      <c r="C80" s="24"/>
      <c r="D80" s="24"/>
      <c r="E80" s="24"/>
      <c r="F80" s="24"/>
      <c r="G80" s="24"/>
      <c r="H80" s="24"/>
      <c r="I80" s="24"/>
      <c r="J80" s="24"/>
      <c r="K80" s="24"/>
      <c r="L80" s="24"/>
      <c r="M80" s="24"/>
      <c r="N80" s="24"/>
    </row>
    <row r="81" spans="1:14" ht="14.25" x14ac:dyDescent="0.2">
      <c r="A81" s="25" t="s">
        <v>16</v>
      </c>
      <c r="B81" s="25"/>
      <c r="C81" s="26"/>
      <c r="D81" s="26"/>
      <c r="E81" s="26"/>
      <c r="F81" s="26"/>
      <c r="G81" s="26"/>
      <c r="H81" s="26"/>
      <c r="I81" s="26"/>
      <c r="J81" s="26"/>
      <c r="K81" s="26"/>
      <c r="L81" s="26"/>
      <c r="M81" s="26"/>
      <c r="N81" s="26"/>
    </row>
    <row r="82" spans="1:14" ht="5.45" customHeight="1" x14ac:dyDescent="0.2">
      <c r="A82" s="27"/>
      <c r="B82" s="27"/>
      <c r="C82" s="28"/>
      <c r="D82" s="28"/>
      <c r="E82" s="28"/>
      <c r="F82" s="28"/>
      <c r="G82" s="28"/>
      <c r="H82" s="28"/>
      <c r="I82" s="28"/>
      <c r="J82" s="28"/>
      <c r="K82" s="28"/>
      <c r="L82" s="28"/>
      <c r="M82" s="28"/>
      <c r="N82" s="28"/>
    </row>
    <row r="83" spans="1:14" ht="14.25" x14ac:dyDescent="0.2">
      <c r="A83" s="117" t="s">
        <v>17</v>
      </c>
      <c r="B83" s="118"/>
      <c r="C83" s="118"/>
      <c r="D83" s="118"/>
      <c r="E83" s="118"/>
      <c r="F83" s="118"/>
      <c r="G83" s="19"/>
      <c r="H83" s="19"/>
      <c r="I83" s="19"/>
      <c r="J83" s="19"/>
      <c r="K83" s="19"/>
      <c r="L83" s="19"/>
      <c r="M83" s="19"/>
      <c r="N83" s="19"/>
    </row>
    <row r="84" spans="1:14" ht="6.75" customHeight="1" x14ac:dyDescent="0.2">
      <c r="A84" s="118"/>
      <c r="B84" s="118"/>
      <c r="C84" s="118"/>
      <c r="D84" s="118"/>
      <c r="E84" s="118"/>
      <c r="F84" s="118"/>
      <c r="G84" s="19"/>
      <c r="H84" s="19"/>
      <c r="I84" s="19"/>
      <c r="J84" s="19"/>
      <c r="K84" s="19"/>
      <c r="L84" s="19"/>
      <c r="M84" s="19"/>
      <c r="N84" s="19"/>
    </row>
    <row r="85" spans="1:14" ht="14.25" x14ac:dyDescent="0.2">
      <c r="A85" s="119" t="s">
        <v>71</v>
      </c>
      <c r="B85" s="119"/>
      <c r="C85" s="119"/>
      <c r="D85" s="119"/>
      <c r="E85" s="119"/>
      <c r="F85" s="119"/>
      <c r="G85" s="24"/>
      <c r="H85" s="24"/>
      <c r="I85" s="24"/>
      <c r="J85" s="24"/>
      <c r="K85" s="24"/>
      <c r="L85" s="24"/>
      <c r="M85" s="24"/>
      <c r="N85" s="24"/>
    </row>
    <row r="86" spans="1:14" ht="14.25" x14ac:dyDescent="0.2">
      <c r="A86" s="119" t="s">
        <v>75</v>
      </c>
      <c r="B86" s="119"/>
      <c r="C86" s="119"/>
      <c r="D86" s="119"/>
      <c r="E86" s="119"/>
      <c r="F86" s="119"/>
      <c r="G86" s="24"/>
      <c r="H86" s="24"/>
      <c r="I86" s="24"/>
      <c r="J86" s="24"/>
      <c r="K86" s="24"/>
      <c r="L86" s="24"/>
      <c r="M86" s="24"/>
      <c r="N86" s="24"/>
    </row>
    <row r="87" spans="1:14" ht="6" customHeight="1" x14ac:dyDescent="0.2">
      <c r="A87" s="19"/>
      <c r="B87" s="19"/>
      <c r="C87" s="19"/>
      <c r="D87" s="19"/>
      <c r="E87" s="19"/>
      <c r="F87" s="19"/>
      <c r="G87" s="19"/>
      <c r="H87" s="19"/>
      <c r="I87" s="19"/>
      <c r="J87" s="19"/>
      <c r="K87" s="19"/>
      <c r="L87" s="19"/>
      <c r="M87" s="19"/>
      <c r="N87" s="19"/>
    </row>
    <row r="88" spans="1:14" ht="14.25" x14ac:dyDescent="0.2">
      <c r="A88" s="19"/>
      <c r="B88" s="19"/>
      <c r="C88" s="19"/>
      <c r="D88" s="19"/>
      <c r="E88" s="19"/>
      <c r="F88" s="19"/>
      <c r="G88" s="19"/>
      <c r="H88" s="19"/>
      <c r="I88" s="29"/>
      <c r="J88" s="29"/>
      <c r="K88" s="29"/>
      <c r="L88" s="29"/>
      <c r="M88" s="11"/>
      <c r="N88" s="29" t="s">
        <v>18</v>
      </c>
    </row>
    <row r="89" spans="1:14" ht="14.25" x14ac:dyDescent="0.2">
      <c r="A89" s="19"/>
      <c r="B89" s="19"/>
      <c r="C89" s="19"/>
      <c r="D89" s="19"/>
      <c r="E89" s="19"/>
      <c r="F89" s="19"/>
      <c r="G89" s="19"/>
      <c r="H89" s="19"/>
      <c r="I89" s="30"/>
      <c r="J89" s="30"/>
      <c r="K89" s="30"/>
      <c r="L89" s="30"/>
      <c r="M89" s="31" t="s">
        <v>19</v>
      </c>
      <c r="N89" s="32">
        <v>44267</v>
      </c>
    </row>
  </sheetData>
  <mergeCells count="41">
    <mergeCell ref="C65:E65"/>
    <mergeCell ref="C67:E67"/>
    <mergeCell ref="K67:L67"/>
    <mergeCell ref="H65:I65"/>
    <mergeCell ref="K59:L59"/>
    <mergeCell ref="K61:L61"/>
    <mergeCell ref="K65:L65"/>
    <mergeCell ref="A57:N57"/>
    <mergeCell ref="H61:I61"/>
    <mergeCell ref="J24:M24"/>
    <mergeCell ref="A53:N53"/>
    <mergeCell ref="B24:E24"/>
    <mergeCell ref="B45:C45"/>
    <mergeCell ref="E41:F43"/>
    <mergeCell ref="E44:F45"/>
    <mergeCell ref="B41:C41"/>
    <mergeCell ref="A51:M51"/>
    <mergeCell ref="H59:I59"/>
    <mergeCell ref="C59:E59"/>
    <mergeCell ref="C61:E61"/>
    <mergeCell ref="A78:N78"/>
    <mergeCell ref="E6:F6"/>
    <mergeCell ref="A63:N63"/>
    <mergeCell ref="A75:N75"/>
    <mergeCell ref="A76:N76"/>
    <mergeCell ref="A10:N10"/>
    <mergeCell ref="B13:F13"/>
    <mergeCell ref="H13:N13"/>
    <mergeCell ref="A71:N71"/>
    <mergeCell ref="H67:I67"/>
    <mergeCell ref="D40:F40"/>
    <mergeCell ref="B40:C40"/>
    <mergeCell ref="B42:C42"/>
    <mergeCell ref="B43:C43"/>
    <mergeCell ref="B44:C44"/>
    <mergeCell ref="K21:M21"/>
    <mergeCell ref="K22:M22"/>
    <mergeCell ref="A21:C22"/>
    <mergeCell ref="D21:E21"/>
    <mergeCell ref="D22:E22"/>
    <mergeCell ref="H21:J22"/>
  </mergeCells>
  <hyperlinks>
    <hyperlink ref="A76:N76" r:id="rId1" display="2. Ver &quot;Relación por meses de los procesos de contratación en ejecución&quot; en https://www.minenergia.gov.co/en/contratos-en-curso (clic aquí)" xr:uid="{00000000-0004-0000-0000-000000000000}"/>
    <hyperlink ref="I76" r:id="rId2" display="Ver &quot;Relación por meses de los procesos de contratación en ejecución&quot; en https://www.minminas.gov.co/en/contratos-en-curso (clic aquí)" xr:uid="{00000000-0004-0000-0000-000001000000}"/>
    <hyperlink ref="J76" r:id="rId3" display="Ver &quot;Relación por meses de los procesos de contratación en ejecución&quot; en https://www.minminas.gov.co/en/contratos-en-curso (clic aquí)" xr:uid="{00000000-0004-0000-0000-000002000000}"/>
  </hyperlinks>
  <printOptions horizontalCentered="1"/>
  <pageMargins left="0.70866141732283472" right="0.70866141732283472" top="0.74803149606299213" bottom="0.74803149606299213" header="0.31496062992125984" footer="0.31496062992125984"/>
  <pageSetup scale="77" fitToHeight="0" orientation="landscape" horizontalDpi="4294967294" verticalDpi="4294967294" r:id="rId4"/>
  <headerFooter>
    <oddFooter>&amp;RPág. &amp;P de &amp;N</oddFooter>
  </headerFooter>
  <rowBreaks count="1" manualBreakCount="1">
    <brk id="46" max="1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Informe Trim 1</vt:lpstr>
      <vt:lpstr>'Informe Trim 1'!Área_de_impresión</vt:lpstr>
      <vt:lpstr>'Informe Trim 1'!Print_Area</vt:lpstr>
      <vt:lpstr>'Informe Trim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maria del carmen vivas barragan</cp:lastModifiedBy>
  <cp:lastPrinted>2019-04-15T22:33:05Z</cp:lastPrinted>
  <dcterms:created xsi:type="dcterms:W3CDTF">2018-10-24T16:58:12Z</dcterms:created>
  <dcterms:modified xsi:type="dcterms:W3CDTF">2021-07-23T21:05:43Z</dcterms:modified>
</cp:coreProperties>
</file>